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8_{60E54FFA-0AA5-4C31-A47D-C65F6B7188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ICIEMBRE" sheetId="1" r:id="rId1"/>
    <sheet name="Hoja3" sheetId="3" r:id="rId2"/>
  </sheets>
  <calcPr calcId="181029"/>
</workbook>
</file>

<file path=xl/calcChain.xml><?xml version="1.0" encoding="utf-8"?>
<calcChain xmlns="http://schemas.openxmlformats.org/spreadsheetml/2006/main">
  <c r="P7" i="1" l="1"/>
  <c r="C48" i="1" l="1"/>
  <c r="O48" i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F48" i="1" l="1"/>
  <c r="G22" i="1"/>
  <c r="H22" i="1"/>
  <c r="H12" i="1"/>
  <c r="G48" i="1" l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6" i="1"/>
  <c r="G5" i="1" l="1"/>
  <c r="G71" i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E71" i="1" s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P48" i="1" s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D6" i="1"/>
  <c r="P6" i="1" s="1"/>
  <c r="B6" i="1"/>
  <c r="B5" i="1" s="1"/>
  <c r="B71" i="1" l="1"/>
  <c r="B84" i="1" s="1"/>
  <c r="P22" i="1"/>
  <c r="P5" i="1" s="1"/>
  <c r="E84" i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<sst xmlns="http://schemas.openxmlformats.org/spreadsheetml/2006/main" count="104" uniqueCount="103">
  <si>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</si>
  <si>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</si>
  <si>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</si>
  <si>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</si>
  <si>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</si>
  <si>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</si>
  <si>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</si>
  <si>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</si>
  <si>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</si>
  <si>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</si>
  <si>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</si>
  <si>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</si>
  <si>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</si>
  <si>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</si>
  <si>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</si>
  <si>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</si>
  <si>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</si>
  <si>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</si>
  <si>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</si>
  <si>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</si>
  <si>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</si>
  <si>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</si>
  <si>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</si>
  <si>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</si>
  <si>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</si>
  <si>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</si>
  <si>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</si>
  <si>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</si>
  <si>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</si>
  <si>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</si>
  <si>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</si>
  <si>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</si>
  <si>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</si>
  <si>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</si>
  <si>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</si>
  <si>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</si>
  <si>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</si>
  <si>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</si>
  <si>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</si>
  <si>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</si>
  <si>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</si>
  <si>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</si>
  <si>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</si>
  <si>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</si>
  <si>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</si>
  <si>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</si>
  <si>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</si>
  <si>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</si>
  <si>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</si>
  <si>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</si>
  <si>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</si>
  <si>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</si>
  <si>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</si>
  <si>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</si>
  <si>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</si>
  <si>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</si>
  <si>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</si>
  <si>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</si>
  <si>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</si>
  <si>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</si>
  <si>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</si>
  <si>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</si>
  <si>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</si>
  <si>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</si>
  <si>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</si>
  <si>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</si>
  <si>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</si>
  <si>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</si>
  <si>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</si>
  <si>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</si>
  <si>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</si>
  <si>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</si>
  <si>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</si>
  <si>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</si>
  <si>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</si>
  <si>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</si>
  <si>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</si>
  <si>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</si>
  <si>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</si>
  <si>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</si>
  <si>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</si>
  <si>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</si>
  <si>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</si>
  <si>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</si>
  <si>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</si>
  <si>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</si>
  <si>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</si>
  <si>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</si>
  <si>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</si>
  <si>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</si>
  <si>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</si>
  <si>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</si>
  <si>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</si>
  <si>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</si>
  <si>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</si>
  <si>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</si>
  <si>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</si>
  <si>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</si>
  <si>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</si>
  <si>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</si>
  <si>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</si>
  <si>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 xml:space="preserve">EJECUCION PRESUPUESTARIA Y APLICACIÓN FINANCIERA </t>
  </si>
  <si>
    <t>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</si>
</sst>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top" wrapText="1" indent="4"/>
    </xf>
    <xf numFmtId="0" fontId="9" fillId="0" borderId="0" xfId="0" applyFont="1" applyAlignment="1">
      <alignment horizontal="left" vertical="top" wrapText="1" indent="3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3" fontId="6" fillId="3" borderId="0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 shrinkToFit="1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43" fontId="6" fillId="3" borderId="2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top" shrinkToFit="1"/>
    </xf>
    <xf numFmtId="43" fontId="11" fillId="0" borderId="0" xfId="1" applyFont="1" applyFill="1" applyBorder="1" applyAlignment="1">
      <alignment horizontal="center" vertical="top" wrapText="1"/>
    </xf>
    <xf numFmtId="43" fontId="11" fillId="0" borderId="0" xfId="1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6" fillId="2" borderId="0" xfId="1" applyFont="1" applyFill="1" applyBorder="1" applyAlignment="1">
      <alignment horizontal="center" vertical="top" wrapText="1" shrinkToFit="1"/>
    </xf>
    <xf numFmtId="43" fontId="6" fillId="2" borderId="0" xfId="1" applyFont="1" applyFill="1" applyBorder="1" applyAlignment="1">
      <alignment horizontal="center" vertical="top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showGridLines="0" tabSelected="1" workbookViewId="0">
      <selection activeCell="D3" sqref="D3"/>
    </sheetView>
  </sheetViews>
  <sheetFormatPr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9" customWidth="1"/>
    <col min="5" max="5" width="19.7109375" style="19" customWidth="1"/>
    <col min="6" max="6" width="16.28515625" style="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80" t="s">
        <v>101</v>
      </c>
      <c r="B2" s="3"/>
      <c r="C2" s="3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3" t="s">
        <v>102</v>
      </c>
      <c r="B3" s="5"/>
      <c r="C3" s="5"/>
      <c r="D3" s="87"/>
      <c r="E3" s="87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84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5" t="s">
        <v>9</v>
      </c>
      <c r="K4" s="7" t="s">
        <v>10</v>
      </c>
      <c r="L4" s="85" t="s">
        <v>11</v>
      </c>
      <c r="M4" s="85" t="s">
        <v>12</v>
      </c>
      <c r="N4" s="85" t="s">
        <v>13</v>
      </c>
      <c r="O4" s="85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838442048</v>
      </c>
      <c r="C5" s="83">
        <f>+C12+C22+C48+C6</f>
        <v>64451868.040000007</v>
      </c>
      <c r="D5" s="82">
        <f>+D6+D12+D22+D48</f>
        <v>47754842.5</v>
      </c>
      <c r="E5" s="82">
        <f>+E6+E12+E22+E48</f>
        <v>57659927.309999995</v>
      </c>
      <c r="F5" s="34">
        <f>+F6+F12+F22+F48</f>
        <v>71401508.539999992</v>
      </c>
      <c r="G5" s="34">
        <f>+G6+G12+G22+G48</f>
        <v>63956809.759999998</v>
      </c>
      <c r="H5" s="34">
        <f t="shared" ref="H5:M5" si="0">+H6+H12+H22+H48</f>
        <v>55484526.910000004</v>
      </c>
      <c r="I5" s="34">
        <f t="shared" si="0"/>
        <v>58021367.620000005</v>
      </c>
      <c r="J5" s="49">
        <f t="shared" si="0"/>
        <v>58035381.93</v>
      </c>
      <c r="K5" s="50">
        <f t="shared" si="0"/>
        <v>56840196.460000001</v>
      </c>
      <c r="L5" s="51">
        <f t="shared" si="0"/>
        <v>75039911.420000002</v>
      </c>
      <c r="M5" s="51">
        <f t="shared" si="0"/>
        <v>64542592.159999996</v>
      </c>
      <c r="N5" s="51">
        <f>+N6+N12+N22+N48</f>
        <v>106977496.15000001</v>
      </c>
      <c r="O5" s="51">
        <f>+O6+O12+O22+O48</f>
        <v>84674199.48999998</v>
      </c>
      <c r="P5" s="52">
        <f>+P6+P12+P22+P48</f>
        <v>800388760.25</v>
      </c>
    </row>
    <row r="6" spans="1:20" ht="23.25" customHeight="1" x14ac:dyDescent="0.25">
      <c r="A6" s="9" t="s">
        <v>17</v>
      </c>
      <c r="B6" s="9">
        <f>+B7+B8+B11</f>
        <v>581598992</v>
      </c>
      <c r="C6" s="9">
        <f>+C7+C11+C8</f>
        <v>-13591056.949999999</v>
      </c>
      <c r="D6" s="88">
        <f t="shared" ref="D6:I6" si="1">+D7+D8+D11</f>
        <v>38992700.5</v>
      </c>
      <c r="E6" s="89">
        <f t="shared" si="1"/>
        <v>39089309.989999995</v>
      </c>
      <c r="F6" s="35">
        <f t="shared" si="1"/>
        <v>52061118.829999998</v>
      </c>
      <c r="G6" s="35">
        <f t="shared" si="1"/>
        <v>38367257.199999996</v>
      </c>
      <c r="H6" s="35">
        <f t="shared" si="1"/>
        <v>37894660.480000004</v>
      </c>
      <c r="I6" s="35">
        <f t="shared" si="1"/>
        <v>38564584.210000001</v>
      </c>
      <c r="J6" s="53">
        <f t="shared" ref="J6:O6" si="2">+J7+J8+J11</f>
        <v>37496740.5</v>
      </c>
      <c r="K6" s="54">
        <f t="shared" si="2"/>
        <v>39400842.229999997</v>
      </c>
      <c r="L6" s="55">
        <f t="shared" si="2"/>
        <v>54526525.810000002</v>
      </c>
      <c r="M6" s="55">
        <f t="shared" si="2"/>
        <v>41958412.140000001</v>
      </c>
      <c r="N6" s="55">
        <f t="shared" si="2"/>
        <v>79228067.680000007</v>
      </c>
      <c r="O6" s="55">
        <f t="shared" si="2"/>
        <v>40212436.629999995</v>
      </c>
      <c r="P6" s="55">
        <f>SUM(D6:O6)</f>
        <v>537792656.20000005</v>
      </c>
    </row>
    <row r="7" spans="1:20" ht="21" customHeight="1" x14ac:dyDescent="0.25">
      <c r="A7" s="10" t="s">
        <v>18</v>
      </c>
      <c r="B7" s="10">
        <v>464434518</v>
      </c>
      <c r="C7" s="10">
        <v>1998084.78</v>
      </c>
      <c r="D7" s="76">
        <v>33569159.109999999</v>
      </c>
      <c r="E7" s="76">
        <v>33698882.119999997</v>
      </c>
      <c r="F7" s="36">
        <v>33424568.859999999</v>
      </c>
      <c r="G7" s="36">
        <v>33073424.059999999</v>
      </c>
      <c r="H7" s="36">
        <v>32660605.140000001</v>
      </c>
      <c r="I7" s="36">
        <v>33206409</v>
      </c>
      <c r="J7" s="56">
        <v>32273951.539999999</v>
      </c>
      <c r="K7" s="37">
        <v>34094676.979999997</v>
      </c>
      <c r="L7" s="57">
        <v>34192955.600000001</v>
      </c>
      <c r="M7" s="57">
        <v>36189978.490000002</v>
      </c>
      <c r="N7" s="57">
        <v>72922567.310000002</v>
      </c>
      <c r="O7" s="57">
        <v>34338185.729999997</v>
      </c>
      <c r="P7" s="52">
        <f>SUM(D7:O7)</f>
        <v>443645363.94</v>
      </c>
    </row>
    <row r="8" spans="1:20" ht="18" customHeight="1" x14ac:dyDescent="0.25">
      <c r="A8" s="10" t="s">
        <v>19</v>
      </c>
      <c r="B8" s="10">
        <v>44072904</v>
      </c>
      <c r="C8" s="10">
        <v>-12112249.949999999</v>
      </c>
      <c r="D8" s="76">
        <v>268132.67</v>
      </c>
      <c r="E8" s="76">
        <v>266226</v>
      </c>
      <c r="F8" s="36">
        <v>13561375.68</v>
      </c>
      <c r="G8" s="36">
        <v>251926</v>
      </c>
      <c r="H8" s="36">
        <v>257800</v>
      </c>
      <c r="I8" s="36">
        <v>343093.33</v>
      </c>
      <c r="J8" s="58">
        <v>258033.33</v>
      </c>
      <c r="K8" s="37">
        <v>269400</v>
      </c>
      <c r="L8" s="59">
        <v>15177619.609999999</v>
      </c>
      <c r="M8" s="57">
        <v>309916.67</v>
      </c>
      <c r="N8" s="57">
        <v>340900</v>
      </c>
      <c r="O8" s="57">
        <v>326600</v>
      </c>
      <c r="P8" s="52">
        <f>SUM(D8:O8)</f>
        <v>31631023.289999999</v>
      </c>
    </row>
    <row r="9" spans="1:20" ht="17.25" customHeight="1" x14ac:dyDescent="0.25">
      <c r="A9" s="10" t="s">
        <v>20</v>
      </c>
      <c r="B9" s="10"/>
      <c r="C9" s="10"/>
      <c r="D9" s="90"/>
      <c r="E9" s="91"/>
      <c r="F9" s="37"/>
      <c r="G9" s="37"/>
      <c r="H9" s="37"/>
      <c r="I9" s="42"/>
      <c r="J9" s="58"/>
      <c r="K9" s="37"/>
      <c r="L9" s="57"/>
      <c r="M9" s="57"/>
      <c r="N9" s="57"/>
      <c r="O9" s="57"/>
      <c r="P9" s="52"/>
    </row>
    <row r="10" spans="1:20" ht="30.75" customHeight="1" x14ac:dyDescent="0.25">
      <c r="A10" s="10" t="s">
        <v>21</v>
      </c>
      <c r="B10" s="10"/>
      <c r="C10" s="10"/>
      <c r="D10" s="90"/>
      <c r="E10" s="91"/>
      <c r="F10" s="37"/>
      <c r="G10" s="37"/>
      <c r="H10" s="37"/>
      <c r="I10" s="42"/>
      <c r="J10" s="58"/>
      <c r="K10" s="37"/>
      <c r="L10" s="57"/>
      <c r="M10" s="57"/>
      <c r="N10" s="57"/>
      <c r="O10" s="57"/>
      <c r="P10" s="52"/>
    </row>
    <row r="11" spans="1:20" ht="28.5" customHeight="1" x14ac:dyDescent="0.25">
      <c r="A11" s="11" t="s">
        <v>22</v>
      </c>
      <c r="B11" s="11">
        <v>73091570</v>
      </c>
      <c r="C11" s="11">
        <v>-3476891.78</v>
      </c>
      <c r="D11" s="92">
        <v>5155408.72</v>
      </c>
      <c r="E11" s="92">
        <v>5124201.87</v>
      </c>
      <c r="F11" s="38">
        <v>5075174.29</v>
      </c>
      <c r="G11" s="38">
        <v>5041907.1399999997</v>
      </c>
      <c r="H11" s="38">
        <v>4976255.34</v>
      </c>
      <c r="I11" s="38">
        <v>5015081.88</v>
      </c>
      <c r="J11" s="60">
        <v>4964755.63</v>
      </c>
      <c r="K11" s="41">
        <v>5036765.25</v>
      </c>
      <c r="L11" s="61">
        <v>5155950.5999999996</v>
      </c>
      <c r="M11" s="61">
        <v>5458516.9800000004</v>
      </c>
      <c r="N11" s="61">
        <v>5964600.3700000001</v>
      </c>
      <c r="O11" s="61">
        <v>5547650.9000000004</v>
      </c>
      <c r="P11" s="62">
        <f>SUM(D11:O11)</f>
        <v>62516268.969999999</v>
      </c>
    </row>
    <row r="12" spans="1:20" ht="26.25" customHeight="1" x14ac:dyDescent="0.25">
      <c r="A12" s="12" t="s">
        <v>23</v>
      </c>
      <c r="B12" s="12">
        <f>+B13+B14+B15+B16+B17+B18+B19+B20+B21</f>
        <v>43997113</v>
      </c>
      <c r="C12" s="12">
        <f>+C18+C19+C20+C21+C17+C13+C14+C15+C16</f>
        <v>132721.95000000019</v>
      </c>
      <c r="D12" s="81">
        <f>+D13+D14+D16+D17+D18+D19+D20</f>
        <v>1528320.57</v>
      </c>
      <c r="E12" s="93">
        <f>SUM(E13:E21)</f>
        <v>2414251.25</v>
      </c>
      <c r="F12" s="39">
        <f>+F13+F14+F16+F19+F20+F21+F17</f>
        <v>1679876.69</v>
      </c>
      <c r="G12" s="39">
        <f>+G13+G14+G16+G17+G19+G20</f>
        <v>2788899.13</v>
      </c>
      <c r="H12" s="39">
        <f>+H13+H14+H16+H19+H20+H17</f>
        <v>1422819.2400000002</v>
      </c>
      <c r="I12" s="39">
        <f>+I13+I14+I16+I19+I20+I17</f>
        <v>1955173.99</v>
      </c>
      <c r="J12" s="43">
        <f>SUM(J13:J21)</f>
        <v>1847402.9500000002</v>
      </c>
      <c r="K12" s="43">
        <f>+K13+K16+K17+K19+K20+K14</f>
        <v>2182224.5</v>
      </c>
      <c r="L12" s="63">
        <f>+L13+L14+L16+L18+L19+L20+L17</f>
        <v>1217582.81</v>
      </c>
      <c r="M12" s="63">
        <f>+M13+M16+M17+M19+M20+M14+M21</f>
        <v>2813722.5200000005</v>
      </c>
      <c r="N12" s="63">
        <f>+N13+N16+N17+N19+N20+N21+N14</f>
        <v>2136168.7800000003</v>
      </c>
      <c r="O12" s="63">
        <f>+O13+O14+O15+O16+O17+O19+O20+O21</f>
        <v>4300823.58</v>
      </c>
      <c r="P12" s="63">
        <f>SUM(D12:O12)</f>
        <v>26287266.009999998</v>
      </c>
    </row>
    <row r="13" spans="1:20" ht="20.25" customHeight="1" x14ac:dyDescent="0.25">
      <c r="A13" s="10" t="s">
        <v>24</v>
      </c>
      <c r="B13" s="10">
        <v>4550000</v>
      </c>
      <c r="C13" s="10">
        <v>1533500</v>
      </c>
      <c r="D13" s="76">
        <v>366365</v>
      </c>
      <c r="E13" s="76">
        <v>209677.36</v>
      </c>
      <c r="F13" s="76">
        <v>23000</v>
      </c>
      <c r="G13" s="76">
        <v>350791.59</v>
      </c>
      <c r="H13" s="76">
        <v>271974.53000000003</v>
      </c>
      <c r="I13" s="76">
        <v>337860.03</v>
      </c>
      <c r="J13" s="76">
        <v>657554.68999999994</v>
      </c>
      <c r="K13" s="41">
        <v>357837.72</v>
      </c>
      <c r="L13" s="61">
        <v>115000</v>
      </c>
      <c r="M13" s="61">
        <v>388202.81</v>
      </c>
      <c r="N13" s="61">
        <v>576841.61</v>
      </c>
      <c r="O13" s="61">
        <v>835814.19</v>
      </c>
      <c r="P13" s="64">
        <f>SUM(D13:O13)</f>
        <v>4490919.5299999993</v>
      </c>
    </row>
    <row r="14" spans="1:20" ht="20.25" customHeight="1" x14ac:dyDescent="0.25">
      <c r="A14" s="10" t="s">
        <v>25</v>
      </c>
      <c r="B14" s="10">
        <v>1200000</v>
      </c>
      <c r="C14" s="10">
        <v>-40000</v>
      </c>
      <c r="D14" s="76">
        <v>4419.1000000000004</v>
      </c>
      <c r="E14" s="76"/>
      <c r="F14" s="76">
        <v>590</v>
      </c>
      <c r="G14" s="76">
        <v>304617</v>
      </c>
      <c r="H14" s="76"/>
      <c r="I14" s="76"/>
      <c r="J14" s="76">
        <v>22420</v>
      </c>
      <c r="K14" s="41">
        <v>374942.64</v>
      </c>
      <c r="L14" s="61">
        <v>39028.5</v>
      </c>
      <c r="M14" s="61">
        <v>12883.24</v>
      </c>
      <c r="N14" s="61">
        <v>233923.20000000001</v>
      </c>
      <c r="O14" s="61">
        <v>64938.94</v>
      </c>
      <c r="P14" s="64">
        <f t="shared" ref="P14:P76" si="3">SUM(D14:O14)</f>
        <v>1057762.6199999999</v>
      </c>
    </row>
    <row r="15" spans="1:20" ht="21.75" customHeight="1" x14ac:dyDescent="0.25">
      <c r="A15" s="10" t="s">
        <v>26</v>
      </c>
      <c r="B15" s="10">
        <v>975000</v>
      </c>
      <c r="C15" s="10"/>
      <c r="D15" s="76"/>
      <c r="E15" s="76"/>
      <c r="F15" s="76"/>
      <c r="G15" s="76"/>
      <c r="H15" s="76"/>
      <c r="I15" s="76"/>
      <c r="J15" s="76"/>
      <c r="K15" s="37"/>
      <c r="L15" s="57"/>
      <c r="M15" s="57"/>
      <c r="N15" s="57"/>
      <c r="O15" s="57"/>
      <c r="P15" s="64">
        <f t="shared" si="3"/>
        <v>0</v>
      </c>
      <c r="T15" s="105"/>
    </row>
    <row r="16" spans="1:20" s="14" customFormat="1" ht="20.25" customHeight="1" x14ac:dyDescent="0.25">
      <c r="A16" s="13" t="s">
        <v>27</v>
      </c>
      <c r="B16" s="13">
        <v>1125002</v>
      </c>
      <c r="C16" s="13">
        <v>565200</v>
      </c>
      <c r="D16" s="76"/>
      <c r="E16" s="76">
        <v>108740</v>
      </c>
      <c r="F16" s="76">
        <v>-19040</v>
      </c>
      <c r="G16" s="76">
        <v>167789.1</v>
      </c>
      <c r="H16" s="76">
        <v>48101.7</v>
      </c>
      <c r="I16" s="76">
        <v>82831.199999999997</v>
      </c>
      <c r="J16" s="76">
        <v>37492.14</v>
      </c>
      <c r="K16" s="41">
        <v>11927.67</v>
      </c>
      <c r="L16" s="61">
        <v>157691.63</v>
      </c>
      <c r="M16" s="61">
        <v>74062.98</v>
      </c>
      <c r="N16" s="61">
        <v>72335.31</v>
      </c>
      <c r="O16" s="61">
        <v>115575.64</v>
      </c>
      <c r="P16" s="64">
        <f>SUM(D16:O16)</f>
        <v>857507.37</v>
      </c>
    </row>
    <row r="17" spans="1:16" s="14" customFormat="1" ht="18.75" customHeight="1" x14ac:dyDescent="0.25">
      <c r="A17" s="15" t="s">
        <v>28</v>
      </c>
      <c r="B17" s="13">
        <v>7460000</v>
      </c>
      <c r="C17" s="13">
        <v>-6325000</v>
      </c>
      <c r="D17" s="76">
        <v>55530.8</v>
      </c>
      <c r="E17" s="76"/>
      <c r="F17" s="76">
        <v>153100</v>
      </c>
      <c r="G17" s="76">
        <v>183203</v>
      </c>
      <c r="H17" s="76">
        <v>17700</v>
      </c>
      <c r="I17" s="76">
        <v>87113.5</v>
      </c>
      <c r="J17" s="76">
        <v>17700</v>
      </c>
      <c r="K17" s="41">
        <v>170940.7</v>
      </c>
      <c r="L17" s="61">
        <v>45465.4</v>
      </c>
      <c r="M17" s="61">
        <v>194700</v>
      </c>
      <c r="N17" s="61"/>
      <c r="O17" s="61">
        <v>42897.72</v>
      </c>
      <c r="P17" s="64">
        <f>SUM(D17:O17)</f>
        <v>968351.12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76"/>
      <c r="E18" s="76"/>
      <c r="F18" s="76"/>
      <c r="G18" s="76"/>
      <c r="H18" s="76"/>
      <c r="I18" s="76"/>
      <c r="J18" s="76"/>
      <c r="K18" s="41"/>
      <c r="L18" s="61">
        <v>81350.539999999994</v>
      </c>
      <c r="M18" s="61"/>
      <c r="N18" s="61"/>
      <c r="O18" s="61"/>
      <c r="P18" s="64">
        <f>SUM(D18:O18)</f>
        <v>81350.539999999994</v>
      </c>
    </row>
    <row r="19" spans="1:16" s="104" customFormat="1" ht="45.75" customHeight="1" x14ac:dyDescent="0.25">
      <c r="A19" s="11" t="s">
        <v>30</v>
      </c>
      <c r="B19" s="102">
        <v>14395953</v>
      </c>
      <c r="C19" s="102">
        <v>4311421.95</v>
      </c>
      <c r="D19" s="76">
        <v>710459.12</v>
      </c>
      <c r="E19" s="76">
        <v>1029861.87</v>
      </c>
      <c r="F19" s="76">
        <v>394419.14</v>
      </c>
      <c r="G19" s="76">
        <v>1142127.8999999999</v>
      </c>
      <c r="H19" s="76">
        <v>588906.91</v>
      </c>
      <c r="I19" s="76">
        <v>1131959.51</v>
      </c>
      <c r="J19" s="76">
        <v>554777</v>
      </c>
      <c r="K19" s="42">
        <v>953776.77</v>
      </c>
      <c r="L19" s="103">
        <v>374900.34</v>
      </c>
      <c r="M19" s="103">
        <v>1963069.53</v>
      </c>
      <c r="N19" s="103">
        <v>809481.26</v>
      </c>
      <c r="O19" s="103">
        <v>2402637.66</v>
      </c>
      <c r="P19" s="64">
        <f>SUM(D19:O19)</f>
        <v>12056377.01</v>
      </c>
    </row>
    <row r="20" spans="1:16" s="14" customFormat="1" ht="43.5" customHeight="1" x14ac:dyDescent="0.25">
      <c r="A20" s="15" t="s">
        <v>31</v>
      </c>
      <c r="B20" s="16">
        <v>12741158</v>
      </c>
      <c r="C20" s="16">
        <v>-247400</v>
      </c>
      <c r="D20" s="92">
        <v>391546.55</v>
      </c>
      <c r="E20" s="92">
        <v>756812.02</v>
      </c>
      <c r="F20" s="92">
        <v>824547.55</v>
      </c>
      <c r="G20" s="92">
        <v>640370.54</v>
      </c>
      <c r="H20" s="92">
        <v>496136.1</v>
      </c>
      <c r="I20" s="92">
        <v>315409.75</v>
      </c>
      <c r="J20" s="92">
        <v>512619.12</v>
      </c>
      <c r="K20" s="41">
        <v>312799</v>
      </c>
      <c r="L20" s="61">
        <v>404146.4</v>
      </c>
      <c r="M20" s="61">
        <v>170303.96</v>
      </c>
      <c r="N20" s="61">
        <v>443587.4</v>
      </c>
      <c r="O20" s="61">
        <v>838959.43</v>
      </c>
      <c r="P20" s="65">
        <f>SUM(D20:O20)</f>
        <v>6107237.8200000012</v>
      </c>
    </row>
    <row r="21" spans="1:16" s="14" customFormat="1" ht="22.5" customHeight="1" x14ac:dyDescent="0.25">
      <c r="A21" s="13" t="s">
        <v>32</v>
      </c>
      <c r="B21" s="13">
        <v>1200000</v>
      </c>
      <c r="C21" s="13">
        <v>335000</v>
      </c>
      <c r="D21" s="95"/>
      <c r="E21" s="78">
        <v>309160</v>
      </c>
      <c r="F21" s="41">
        <v>303260</v>
      </c>
      <c r="G21" s="41"/>
      <c r="H21" s="41"/>
      <c r="I21" s="60"/>
      <c r="J21" s="60">
        <v>44840</v>
      </c>
      <c r="K21" s="41"/>
      <c r="L21" s="61"/>
      <c r="M21" s="61">
        <v>10500</v>
      </c>
      <c r="N21" s="61"/>
      <c r="O21" s="61"/>
      <c r="P21" s="64">
        <f t="shared" si="3"/>
        <v>667760</v>
      </c>
    </row>
    <row r="22" spans="1:16" ht="18" customHeight="1" x14ac:dyDescent="0.25">
      <c r="A22" s="12" t="s">
        <v>33</v>
      </c>
      <c r="B22" s="12">
        <f>SUM(B23:B31)</f>
        <v>191203282</v>
      </c>
      <c r="C22" s="12">
        <f>SUM(C23:C31)</f>
        <v>70298503.040000007</v>
      </c>
      <c r="D22" s="81">
        <f>SUM(D23:D31)</f>
        <v>7029443.6400000015</v>
      </c>
      <c r="E22" s="93">
        <f>+E23+E24+E25+E26+E27+E28+E29+E31</f>
        <v>15854822.969999999</v>
      </c>
      <c r="F22" s="39">
        <f>+F23+F25+F26+F27+F28+F29+F31+F24</f>
        <v>16890120.77</v>
      </c>
      <c r="G22" s="39">
        <f>+G23+G25+G26+G29+G31+G24+G27+G28</f>
        <v>18306372.390000001</v>
      </c>
      <c r="H22" s="39">
        <f>+H23+H25+H26+H27+H28+H29+H31+H24</f>
        <v>14054570.75</v>
      </c>
      <c r="I22" s="39">
        <f>+I23+I25+I24+I26+I27+I28+I29+I31</f>
        <v>16020585.520000001</v>
      </c>
      <c r="J22" s="43">
        <f>SUM(J23:J31)</f>
        <v>14795091.019999998</v>
      </c>
      <c r="K22" s="43">
        <f>+K23+K24+K25+K26+K27+K28+K29+K31</f>
        <v>12745045.810000001</v>
      </c>
      <c r="L22" s="63">
        <f>+L23+L24+L25+L26+L27+L28+L29+L31</f>
        <v>17435787.440000001</v>
      </c>
      <c r="M22" s="63">
        <f>+M23+M25+M26+M27+M29+M31+M24+M28</f>
        <v>19351482.499999996</v>
      </c>
      <c r="N22" s="63">
        <f>+N23+N25+N26+N27+N28+N29+N31+N24</f>
        <v>23636202.039999999</v>
      </c>
      <c r="O22" s="63">
        <f>+O23+O25+O26+O27+O28+O29+O31+O24</f>
        <v>37167508.649999999</v>
      </c>
      <c r="P22" s="63">
        <f>SUM(D22:O22)</f>
        <v>213287033.49999997</v>
      </c>
    </row>
    <row r="23" spans="1:16" ht="16.5" customHeight="1" x14ac:dyDescent="0.25">
      <c r="A23" s="11" t="s">
        <v>34</v>
      </c>
      <c r="B23" s="11">
        <v>28334726</v>
      </c>
      <c r="C23" s="11">
        <v>22775744.460000001</v>
      </c>
      <c r="D23" s="76">
        <v>1062551.29</v>
      </c>
      <c r="E23" s="92">
        <v>2577546.2400000002</v>
      </c>
      <c r="F23" s="38">
        <v>2393393.73</v>
      </c>
      <c r="G23" s="38">
        <v>2568596.2799999998</v>
      </c>
      <c r="H23" s="38">
        <v>2992755.45</v>
      </c>
      <c r="I23" s="36">
        <v>2060902.68</v>
      </c>
      <c r="J23" s="60">
        <v>3043630.69</v>
      </c>
      <c r="K23" s="41">
        <v>1962866.44</v>
      </c>
      <c r="L23" s="61">
        <v>3782653.88</v>
      </c>
      <c r="M23" s="61">
        <v>4442334.72</v>
      </c>
      <c r="N23" s="61">
        <v>3126188.51</v>
      </c>
      <c r="O23" s="61">
        <v>5032872.01</v>
      </c>
      <c r="P23" s="64">
        <f>SUM(D23:O23)</f>
        <v>35046291.919999994</v>
      </c>
    </row>
    <row r="24" spans="1:16" s="17" customFormat="1" ht="29.25" customHeight="1" x14ac:dyDescent="0.25">
      <c r="A24" s="10" t="s">
        <v>35</v>
      </c>
      <c r="B24" s="10">
        <v>2904000</v>
      </c>
      <c r="C24" s="10"/>
      <c r="D24" s="94"/>
      <c r="E24" s="77"/>
      <c r="F24" s="36">
        <v>314930.2</v>
      </c>
      <c r="G24" s="36">
        <v>600729</v>
      </c>
      <c r="H24" s="36">
        <v>-111864</v>
      </c>
      <c r="I24" s="36">
        <v>309750</v>
      </c>
      <c r="J24" s="56">
        <v>115050</v>
      </c>
      <c r="K24" s="42"/>
      <c r="L24" s="59">
        <v>526280</v>
      </c>
      <c r="M24" s="59">
        <v>78399.199999999997</v>
      </c>
      <c r="N24" s="59">
        <v>413000</v>
      </c>
      <c r="O24" s="59">
        <v>123900</v>
      </c>
      <c r="P24" s="64">
        <f t="shared" si="3"/>
        <v>2370174.4</v>
      </c>
    </row>
    <row r="25" spans="1:16" ht="32.25" customHeight="1" x14ac:dyDescent="0.25">
      <c r="A25" s="11" t="s">
        <v>36</v>
      </c>
      <c r="B25" s="11">
        <v>6493221</v>
      </c>
      <c r="C25" s="11">
        <v>6977000</v>
      </c>
      <c r="D25" s="76">
        <v>49560</v>
      </c>
      <c r="E25" s="76">
        <v>897644.88</v>
      </c>
      <c r="F25" s="36">
        <v>631158.4</v>
      </c>
      <c r="G25" s="36">
        <v>252823.86</v>
      </c>
      <c r="H25" s="36">
        <v>580180.39</v>
      </c>
      <c r="I25" s="36">
        <v>470471.9</v>
      </c>
      <c r="J25" s="56">
        <v>662470.88</v>
      </c>
      <c r="K25" s="42">
        <v>395120.64000000001</v>
      </c>
      <c r="L25" s="59">
        <v>691909.52</v>
      </c>
      <c r="M25" s="61">
        <v>462792.55</v>
      </c>
      <c r="N25" s="61">
        <v>549213.30000000005</v>
      </c>
      <c r="O25" s="61">
        <v>2407525.73</v>
      </c>
      <c r="P25" s="64">
        <f t="shared" si="3"/>
        <v>8050872.0500000007</v>
      </c>
    </row>
    <row r="26" spans="1:16" ht="22.5" customHeight="1" x14ac:dyDescent="0.25">
      <c r="A26" s="10" t="s">
        <v>37</v>
      </c>
      <c r="B26" s="10">
        <v>58191700</v>
      </c>
      <c r="C26" s="10">
        <v>18700000</v>
      </c>
      <c r="D26" s="76">
        <v>3411396.93</v>
      </c>
      <c r="E26" s="76">
        <v>6119233.7599999998</v>
      </c>
      <c r="F26" s="36">
        <v>5575798.3700000001</v>
      </c>
      <c r="G26" s="36">
        <v>6132699.8899999997</v>
      </c>
      <c r="H26" s="36">
        <v>3554262.65</v>
      </c>
      <c r="I26" s="36">
        <v>6111148.8799999999</v>
      </c>
      <c r="J26" s="56">
        <v>5926059.3899999997</v>
      </c>
      <c r="K26" s="42">
        <v>3568046.58</v>
      </c>
      <c r="L26" s="59">
        <v>4344454.76</v>
      </c>
      <c r="M26" s="57">
        <v>4052632.45</v>
      </c>
      <c r="N26" s="57">
        <v>10249851.300000001</v>
      </c>
      <c r="O26" s="57">
        <v>13044342.51</v>
      </c>
      <c r="P26" s="64">
        <f t="shared" si="3"/>
        <v>72089927.469999999</v>
      </c>
    </row>
    <row r="27" spans="1:16" ht="28.5" customHeight="1" x14ac:dyDescent="0.25">
      <c r="A27" s="11" t="s">
        <v>38</v>
      </c>
      <c r="B27" s="11">
        <v>1743000</v>
      </c>
      <c r="C27" s="11">
        <v>650000</v>
      </c>
      <c r="D27" s="94"/>
      <c r="E27" s="76">
        <v>266225.7</v>
      </c>
      <c r="F27" s="40">
        <v>150922</v>
      </c>
      <c r="G27" s="36">
        <v>199718.54</v>
      </c>
      <c r="H27" s="36">
        <v>70552.2</v>
      </c>
      <c r="I27" s="36"/>
      <c r="J27" s="56">
        <v>103179.2</v>
      </c>
      <c r="K27" s="42">
        <v>279105.40000000002</v>
      </c>
      <c r="L27" s="59">
        <v>166860.26</v>
      </c>
      <c r="M27" s="59">
        <v>155150.44</v>
      </c>
      <c r="N27" s="59">
        <v>250655.68</v>
      </c>
      <c r="O27" s="59">
        <v>82145.119999999995</v>
      </c>
      <c r="P27" s="64">
        <f t="shared" si="3"/>
        <v>1724514.54</v>
      </c>
    </row>
    <row r="28" spans="1:16" ht="33.75" customHeight="1" x14ac:dyDescent="0.25">
      <c r="A28" s="11" t="s">
        <v>39</v>
      </c>
      <c r="B28" s="11">
        <v>1473000</v>
      </c>
      <c r="C28" s="11">
        <v>25000</v>
      </c>
      <c r="D28" s="94">
        <v>14532.61</v>
      </c>
      <c r="E28" s="92">
        <v>12175.28</v>
      </c>
      <c r="F28" s="41">
        <v>40794.300000000003</v>
      </c>
      <c r="G28" s="41">
        <v>81622.37</v>
      </c>
      <c r="H28" s="38">
        <v>28591.4</v>
      </c>
      <c r="I28" s="36"/>
      <c r="J28" s="60">
        <v>4717.6400000000003</v>
      </c>
      <c r="K28" s="41">
        <v>27479.78</v>
      </c>
      <c r="L28" s="61">
        <v>174019.32</v>
      </c>
      <c r="M28" s="61">
        <v>386804</v>
      </c>
      <c r="N28" s="61">
        <v>1911.6</v>
      </c>
      <c r="O28" s="61">
        <v>164660.74</v>
      </c>
      <c r="P28" s="64">
        <f t="shared" si="3"/>
        <v>937309.03999999992</v>
      </c>
    </row>
    <row r="29" spans="1:16" ht="31.5" x14ac:dyDescent="0.25">
      <c r="A29" s="11" t="s">
        <v>40</v>
      </c>
      <c r="B29" s="11">
        <v>30634635</v>
      </c>
      <c r="C29" s="11">
        <v>7039600</v>
      </c>
      <c r="D29" s="76">
        <v>487678.7</v>
      </c>
      <c r="E29" s="92">
        <v>1159129.47</v>
      </c>
      <c r="F29" s="38">
        <v>1345674.72</v>
      </c>
      <c r="G29" s="38">
        <v>4943953.5</v>
      </c>
      <c r="H29" s="38">
        <v>2047162.56</v>
      </c>
      <c r="I29" s="36">
        <v>1015048.98</v>
      </c>
      <c r="J29" s="60">
        <v>1741932.71</v>
      </c>
      <c r="K29" s="41">
        <v>1935134.64</v>
      </c>
      <c r="L29" s="61">
        <v>4117391.5</v>
      </c>
      <c r="M29" s="61">
        <v>2082321.58</v>
      </c>
      <c r="N29" s="61">
        <v>4708335.16</v>
      </c>
      <c r="O29" s="61">
        <v>2985572.25</v>
      </c>
      <c r="P29" s="64">
        <f t="shared" si="3"/>
        <v>28569335.77</v>
      </c>
    </row>
    <row r="30" spans="1:16" ht="30.75" customHeight="1" x14ac:dyDescent="0.25">
      <c r="A30" s="11" t="s">
        <v>41</v>
      </c>
      <c r="B30" s="11">
        <v>61429000</v>
      </c>
      <c r="C30" s="11"/>
      <c r="D30" s="94"/>
      <c r="E30" s="78"/>
      <c r="F30" s="41"/>
      <c r="G30" s="41"/>
      <c r="H30" s="41"/>
      <c r="I30" s="42"/>
      <c r="J30" s="60"/>
      <c r="K30" s="41"/>
      <c r="L30" s="61"/>
      <c r="M30" s="61"/>
      <c r="N30" s="61"/>
      <c r="O30" s="61"/>
      <c r="P30" s="64">
        <f t="shared" si="3"/>
        <v>0</v>
      </c>
    </row>
    <row r="31" spans="1:16" ht="36.75" customHeight="1" x14ac:dyDescent="0.25">
      <c r="A31" s="10" t="s">
        <v>42</v>
      </c>
      <c r="B31" s="10"/>
      <c r="C31" s="10">
        <v>14131158.58</v>
      </c>
      <c r="D31" s="76">
        <v>2003724.11</v>
      </c>
      <c r="E31" s="76">
        <v>4822867.6399999997</v>
      </c>
      <c r="F31" s="36">
        <v>6437449.0499999998</v>
      </c>
      <c r="G31" s="36">
        <v>3526228.95</v>
      </c>
      <c r="H31" s="36">
        <v>4892930.0999999996</v>
      </c>
      <c r="I31" s="36">
        <v>6053263.0800000001</v>
      </c>
      <c r="J31" s="56">
        <v>3198050.51</v>
      </c>
      <c r="K31" s="42">
        <v>4577292.33</v>
      </c>
      <c r="L31" s="59">
        <v>3632218.2</v>
      </c>
      <c r="M31" s="59">
        <v>7691047.5599999996</v>
      </c>
      <c r="N31" s="59">
        <v>4337046.49</v>
      </c>
      <c r="O31" s="59">
        <v>13326490.289999999</v>
      </c>
      <c r="P31" s="64">
        <f t="shared" si="3"/>
        <v>64498608.310000002</v>
      </c>
    </row>
    <row r="32" spans="1:16" ht="30" customHeight="1" x14ac:dyDescent="0.25">
      <c r="A32" s="12" t="s">
        <v>43</v>
      </c>
      <c r="B32" s="12"/>
      <c r="C32" s="12"/>
      <c r="D32" s="96"/>
      <c r="E32" s="96"/>
      <c r="F32" s="43"/>
      <c r="G32" s="43"/>
      <c r="H32" s="43"/>
      <c r="I32" s="43"/>
      <c r="J32" s="43"/>
      <c r="K32" s="43"/>
      <c r="L32" s="63"/>
      <c r="M32" s="63"/>
      <c r="N32" s="63"/>
      <c r="O32" s="63"/>
      <c r="P32" s="63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0"/>
      <c r="E33" s="78"/>
      <c r="F33" s="47"/>
      <c r="G33" s="41"/>
      <c r="H33" s="47"/>
      <c r="I33" s="41"/>
      <c r="J33" s="41"/>
      <c r="K33" s="41"/>
      <c r="L33" s="61"/>
      <c r="M33" s="61"/>
      <c r="N33" s="64"/>
      <c r="O33" s="61"/>
      <c r="P33" s="64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0"/>
      <c r="E34" s="78"/>
      <c r="F34" s="47"/>
      <c r="G34" s="41"/>
      <c r="H34" s="47"/>
      <c r="I34" s="41"/>
      <c r="J34" s="41"/>
      <c r="K34" s="41"/>
      <c r="L34" s="61"/>
      <c r="M34" s="61"/>
      <c r="N34" s="64"/>
      <c r="O34" s="61"/>
      <c r="P34" s="64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0"/>
      <c r="E35" s="78"/>
      <c r="F35" s="47"/>
      <c r="G35" s="41"/>
      <c r="H35" s="47"/>
      <c r="I35" s="41"/>
      <c r="J35" s="41"/>
      <c r="K35" s="41"/>
      <c r="L35" s="61"/>
      <c r="M35" s="61"/>
      <c r="N35" s="64"/>
      <c r="O35" s="61"/>
      <c r="P35" s="64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0"/>
      <c r="E36" s="78"/>
      <c r="F36" s="47"/>
      <c r="G36" s="41"/>
      <c r="H36" s="47"/>
      <c r="I36" s="41"/>
      <c r="J36" s="41"/>
      <c r="K36" s="41"/>
      <c r="L36" s="61"/>
      <c r="M36" s="61"/>
      <c r="N36" s="64"/>
      <c r="O36" s="61"/>
      <c r="P36" s="64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0"/>
      <c r="E37" s="78"/>
      <c r="F37" s="47"/>
      <c r="G37" s="41"/>
      <c r="H37" s="47"/>
      <c r="I37" s="41"/>
      <c r="J37" s="41"/>
      <c r="K37" s="41"/>
      <c r="L37" s="61"/>
      <c r="M37" s="61"/>
      <c r="N37" s="64"/>
      <c r="O37" s="61"/>
      <c r="P37" s="64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0"/>
      <c r="E38" s="78"/>
      <c r="F38" s="47"/>
      <c r="G38" s="41"/>
      <c r="H38" s="47"/>
      <c r="I38" s="41"/>
      <c r="J38" s="41"/>
      <c r="K38" s="41"/>
      <c r="L38" s="61"/>
      <c r="M38" s="61"/>
      <c r="N38" s="64"/>
      <c r="O38" s="61"/>
      <c r="P38" s="64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0"/>
      <c r="E39" s="78"/>
      <c r="F39" s="47"/>
      <c r="G39" s="41"/>
      <c r="H39" s="47"/>
      <c r="I39" s="41"/>
      <c r="J39" s="41"/>
      <c r="K39" s="41"/>
      <c r="L39" s="61"/>
      <c r="M39" s="61"/>
      <c r="N39" s="64"/>
      <c r="O39" s="61"/>
      <c r="P39" s="64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6"/>
      <c r="E40" s="96"/>
      <c r="F40" s="43"/>
      <c r="G40" s="43"/>
      <c r="H40" s="43"/>
      <c r="I40" s="43"/>
      <c r="J40" s="43"/>
      <c r="K40" s="43"/>
      <c r="L40" s="63"/>
      <c r="M40" s="63"/>
      <c r="N40" s="63"/>
      <c r="O40" s="63"/>
      <c r="P40" s="63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0"/>
      <c r="E41" s="78"/>
      <c r="F41" s="47"/>
      <c r="G41" s="41"/>
      <c r="H41" s="47"/>
      <c r="I41" s="41"/>
      <c r="J41" s="41"/>
      <c r="K41" s="41"/>
      <c r="L41" s="61"/>
      <c r="M41" s="61"/>
      <c r="N41" s="64"/>
      <c r="O41" s="61"/>
      <c r="P41" s="64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0"/>
      <c r="E42" s="78"/>
      <c r="F42" s="47"/>
      <c r="G42" s="41"/>
      <c r="H42" s="47"/>
      <c r="I42" s="41"/>
      <c r="J42" s="41"/>
      <c r="K42" s="41"/>
      <c r="L42" s="61"/>
      <c r="M42" s="61"/>
      <c r="N42" s="64"/>
      <c r="O42" s="61"/>
      <c r="P42" s="64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0"/>
      <c r="E43" s="78"/>
      <c r="F43" s="47"/>
      <c r="G43" s="41"/>
      <c r="H43" s="47"/>
      <c r="I43" s="41"/>
      <c r="J43" s="41"/>
      <c r="K43" s="41"/>
      <c r="L43" s="61"/>
      <c r="M43" s="61"/>
      <c r="N43" s="64"/>
      <c r="O43" s="61"/>
      <c r="P43" s="64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0"/>
      <c r="E44" s="78"/>
      <c r="F44" s="47"/>
      <c r="G44" s="41"/>
      <c r="H44" s="47"/>
      <c r="I44" s="41"/>
      <c r="J44" s="41"/>
      <c r="K44" s="41"/>
      <c r="L44" s="61"/>
      <c r="M44" s="61"/>
      <c r="N44" s="64"/>
      <c r="O44" s="61"/>
      <c r="P44" s="64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0"/>
      <c r="E45" s="78"/>
      <c r="F45" s="47"/>
      <c r="G45" s="41"/>
      <c r="H45" s="47"/>
      <c r="I45" s="41"/>
      <c r="J45" s="41"/>
      <c r="K45" s="41"/>
      <c r="L45" s="61"/>
      <c r="M45" s="61"/>
      <c r="N45" s="64"/>
      <c r="O45" s="61"/>
      <c r="P45" s="64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0"/>
      <c r="E46" s="78"/>
      <c r="F46" s="47"/>
      <c r="G46" s="41"/>
      <c r="H46" s="47"/>
      <c r="I46" s="41"/>
      <c r="J46" s="41"/>
      <c r="K46" s="41"/>
      <c r="L46" s="61"/>
      <c r="M46" s="61"/>
      <c r="N46" s="64"/>
      <c r="O46" s="61"/>
      <c r="P46" s="64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0"/>
      <c r="E47" s="78"/>
      <c r="F47" s="47"/>
      <c r="G47" s="41"/>
      <c r="H47" s="47"/>
      <c r="I47" s="41"/>
      <c r="J47" s="41"/>
      <c r="K47" s="41"/>
      <c r="L47" s="61"/>
      <c r="M47" s="61"/>
      <c r="N47" s="64"/>
      <c r="O47" s="61"/>
      <c r="P47" s="64">
        <f t="shared" si="3"/>
        <v>0</v>
      </c>
    </row>
    <row r="48" spans="1:16" ht="17.25" customHeight="1" x14ac:dyDescent="0.25">
      <c r="A48" s="12" t="s">
        <v>59</v>
      </c>
      <c r="B48" s="12">
        <f>SUM(B49:B57)</f>
        <v>21642661</v>
      </c>
      <c r="C48" s="79">
        <f>+C51+C53+C56+C49+C54+C52+C50+C57</f>
        <v>7611700</v>
      </c>
      <c r="D48" s="81">
        <f>+D49+D51+D53</f>
        <v>204377.78999999998</v>
      </c>
      <c r="E48" s="93">
        <f>SUM(E49:E57)</f>
        <v>301543.09999999998</v>
      </c>
      <c r="F48" s="39">
        <f>+F49+F50+F51+F53</f>
        <v>770392.25</v>
      </c>
      <c r="G48" s="39">
        <f>SUM(G49:G57)</f>
        <v>4494281.040000001</v>
      </c>
      <c r="H48" s="39">
        <f>+H49+H51+H53</f>
        <v>2112476.4399999995</v>
      </c>
      <c r="I48" s="39">
        <f>+I49+I51+I53+I54+I56</f>
        <v>1481023.9</v>
      </c>
      <c r="J48" s="43">
        <f>SUM(J49:J57)</f>
        <v>3896147.46</v>
      </c>
      <c r="K48" s="43">
        <f>+K49+K50+K53+K51+K54</f>
        <v>2512083.92</v>
      </c>
      <c r="L48" s="63">
        <f>+L49+L51+L53+L54</f>
        <v>1860015.36</v>
      </c>
      <c r="M48" s="63">
        <f>+M49+M51+M50+M56</f>
        <v>418975</v>
      </c>
      <c r="N48" s="63">
        <f>+N49+N50+N53+N51+N56</f>
        <v>1977057.65</v>
      </c>
      <c r="O48" s="63">
        <f>+O49+O50+O51+O53+O55+O54+O56</f>
        <v>2993430.63</v>
      </c>
      <c r="P48" s="63">
        <f>SUM(D48:O48)</f>
        <v>23021804.539999999</v>
      </c>
    </row>
    <row r="49" spans="1:16" ht="15.75" x14ac:dyDescent="0.25">
      <c r="A49" s="10" t="s">
        <v>60</v>
      </c>
      <c r="B49" s="10">
        <v>2406000</v>
      </c>
      <c r="C49" s="10">
        <v>6499000</v>
      </c>
      <c r="D49" s="94"/>
      <c r="E49" s="78"/>
      <c r="F49" s="78">
        <v>266904.3</v>
      </c>
      <c r="G49" s="78">
        <v>1122852.77</v>
      </c>
      <c r="H49" s="78">
        <v>1922779.64</v>
      </c>
      <c r="I49" s="78">
        <v>440619.2</v>
      </c>
      <c r="J49" s="78">
        <v>1148387.19</v>
      </c>
      <c r="K49" s="37">
        <v>98796.44</v>
      </c>
      <c r="L49" s="57">
        <v>858549.46</v>
      </c>
      <c r="M49" s="57">
        <v>228295</v>
      </c>
      <c r="N49" s="57">
        <v>422655.9</v>
      </c>
      <c r="O49" s="57">
        <v>770106.94</v>
      </c>
      <c r="P49" s="64">
        <f t="shared" si="3"/>
        <v>7279946.8399999999</v>
      </c>
    </row>
    <row r="50" spans="1:16" ht="31.5" customHeight="1" x14ac:dyDescent="0.25">
      <c r="A50" s="11" t="s">
        <v>61</v>
      </c>
      <c r="B50" s="11">
        <v>360000</v>
      </c>
      <c r="C50" s="11">
        <v>-170000</v>
      </c>
      <c r="D50" s="76"/>
      <c r="E50" s="78">
        <v>150945.60000000001</v>
      </c>
      <c r="F50" s="78"/>
      <c r="G50" s="78"/>
      <c r="H50" s="78"/>
      <c r="I50" s="78"/>
      <c r="J50" s="78">
        <v>60003</v>
      </c>
      <c r="K50" s="41"/>
      <c r="L50" s="61"/>
      <c r="M50" s="61">
        <v>95580</v>
      </c>
      <c r="N50" s="61"/>
      <c r="O50" s="61"/>
      <c r="P50" s="64">
        <f t="shared" si="3"/>
        <v>306528.59999999998</v>
      </c>
    </row>
    <row r="51" spans="1:16" ht="33" customHeight="1" x14ac:dyDescent="0.25">
      <c r="A51" s="11" t="s">
        <v>62</v>
      </c>
      <c r="B51" s="11">
        <v>11400000</v>
      </c>
      <c r="C51" s="11">
        <v>-1655000</v>
      </c>
      <c r="D51" s="76">
        <v>4377.8</v>
      </c>
      <c r="E51" s="78">
        <v>150597.5</v>
      </c>
      <c r="F51" s="78">
        <v>503487.95</v>
      </c>
      <c r="G51" s="78">
        <v>3001744.18</v>
      </c>
      <c r="H51" s="78">
        <v>178947</v>
      </c>
      <c r="I51" s="78">
        <v>310896.96000000002</v>
      </c>
      <c r="J51" s="78">
        <v>2422894.4700000002</v>
      </c>
      <c r="K51" s="41">
        <v>1565564.27</v>
      </c>
      <c r="L51" s="59">
        <v>431783.35</v>
      </c>
      <c r="M51" s="59">
        <v>94400</v>
      </c>
      <c r="N51" s="59">
        <v>58568</v>
      </c>
      <c r="O51" s="59">
        <v>523057.47</v>
      </c>
      <c r="P51" s="64">
        <f t="shared" si="3"/>
        <v>9246318.9500000011</v>
      </c>
    </row>
    <row r="52" spans="1:16" ht="35.25" customHeight="1" x14ac:dyDescent="0.25">
      <c r="A52" s="11" t="s">
        <v>63</v>
      </c>
      <c r="B52" s="11">
        <v>1990000</v>
      </c>
      <c r="C52" s="11">
        <v>-1982000</v>
      </c>
      <c r="D52" s="76"/>
      <c r="E52" s="78"/>
      <c r="F52" s="78"/>
      <c r="G52" s="78"/>
      <c r="H52" s="78"/>
      <c r="I52" s="78"/>
      <c r="J52" s="78"/>
      <c r="K52" s="41"/>
      <c r="L52" s="61"/>
      <c r="M52" s="61"/>
      <c r="N52" s="61"/>
      <c r="O52" s="61"/>
      <c r="P52" s="64">
        <f t="shared" si="3"/>
        <v>0</v>
      </c>
    </row>
    <row r="53" spans="1:16" s="14" customFormat="1" ht="33.75" customHeight="1" x14ac:dyDescent="0.25">
      <c r="A53" s="16" t="s">
        <v>64</v>
      </c>
      <c r="B53" s="16">
        <v>3086661</v>
      </c>
      <c r="C53" s="16">
        <v>656000</v>
      </c>
      <c r="D53" s="76">
        <v>199999.99</v>
      </c>
      <c r="E53" s="78"/>
      <c r="F53" s="78"/>
      <c r="G53" s="78">
        <v>254683.65</v>
      </c>
      <c r="H53" s="78">
        <v>10749.8</v>
      </c>
      <c r="I53" s="78">
        <v>102927.74</v>
      </c>
      <c r="J53" s="78">
        <v>99662.8</v>
      </c>
      <c r="K53" s="41">
        <v>51778.400000000001</v>
      </c>
      <c r="L53" s="61">
        <v>7788</v>
      </c>
      <c r="M53" s="61"/>
      <c r="N53" s="61">
        <v>315833.76</v>
      </c>
      <c r="O53" s="61">
        <v>1642544.09</v>
      </c>
      <c r="P53" s="64">
        <f t="shared" si="3"/>
        <v>2685968.2300000004</v>
      </c>
    </row>
    <row r="54" spans="1:16" ht="15.75" customHeight="1" x14ac:dyDescent="0.25">
      <c r="A54" s="10" t="s">
        <v>65</v>
      </c>
      <c r="B54" s="10"/>
      <c r="C54" s="10">
        <v>3145000</v>
      </c>
      <c r="D54" s="76"/>
      <c r="E54" s="78"/>
      <c r="F54" s="78"/>
      <c r="G54" s="78">
        <v>115000.44</v>
      </c>
      <c r="H54" s="78"/>
      <c r="I54" s="78">
        <v>36580</v>
      </c>
      <c r="J54" s="78"/>
      <c r="K54" s="37">
        <v>795944.81</v>
      </c>
      <c r="L54" s="57">
        <v>561894.55000000005</v>
      </c>
      <c r="M54" s="57"/>
      <c r="N54" s="57"/>
      <c r="O54" s="57">
        <v>222922.13</v>
      </c>
      <c r="P54" s="64">
        <f t="shared" si="3"/>
        <v>1732341.9300000002</v>
      </c>
    </row>
    <row r="55" spans="1:16" ht="15.75" customHeight="1" x14ac:dyDescent="0.25">
      <c r="A55" s="10" t="s">
        <v>66</v>
      </c>
      <c r="B55" s="10"/>
      <c r="C55" s="10"/>
      <c r="D55" s="76"/>
      <c r="E55" s="78"/>
      <c r="F55" s="78"/>
      <c r="G55" s="78"/>
      <c r="H55" s="78"/>
      <c r="I55" s="78"/>
      <c r="J55" s="78"/>
      <c r="K55" s="42"/>
      <c r="L55" s="57"/>
      <c r="M55" s="57"/>
      <c r="N55" s="64"/>
      <c r="O55" s="57"/>
      <c r="P55" s="64">
        <f t="shared" si="3"/>
        <v>0</v>
      </c>
    </row>
    <row r="56" spans="1:16" ht="15.75" x14ac:dyDescent="0.25">
      <c r="A56" s="10" t="s">
        <v>67</v>
      </c>
      <c r="B56" s="10">
        <v>2400000</v>
      </c>
      <c r="C56" s="10">
        <v>718700</v>
      </c>
      <c r="D56" s="76"/>
      <c r="E56" s="78"/>
      <c r="F56" s="78"/>
      <c r="G56" s="78"/>
      <c r="H56" s="78"/>
      <c r="I56" s="78">
        <v>590000</v>
      </c>
      <c r="J56" s="78">
        <v>165200</v>
      </c>
      <c r="K56" s="42"/>
      <c r="L56" s="57"/>
      <c r="M56" s="57">
        <v>700</v>
      </c>
      <c r="N56" s="64">
        <v>1179999.99</v>
      </c>
      <c r="O56" s="57">
        <v>-165200</v>
      </c>
      <c r="P56" s="64">
        <f t="shared" si="3"/>
        <v>1770699.99</v>
      </c>
    </row>
    <row r="57" spans="1:16" ht="31.5" x14ac:dyDescent="0.25">
      <c r="A57" s="11" t="s">
        <v>68</v>
      </c>
      <c r="B57" s="11"/>
      <c r="C57" s="11">
        <v>400000</v>
      </c>
      <c r="D57" s="76"/>
      <c r="E57" s="78"/>
      <c r="F57" s="78"/>
      <c r="G57" s="78"/>
      <c r="H57" s="78"/>
      <c r="I57" s="78"/>
      <c r="J57" s="78"/>
      <c r="K57" s="41"/>
      <c r="L57" s="61"/>
      <c r="M57" s="61"/>
      <c r="N57" s="64"/>
      <c r="O57" s="61"/>
      <c r="P57" s="64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6"/>
      <c r="E58" s="96"/>
      <c r="F58" s="43"/>
      <c r="G58" s="43"/>
      <c r="H58" s="43"/>
      <c r="I58" s="43"/>
      <c r="J58" s="43"/>
      <c r="K58" s="43"/>
      <c r="L58" s="63"/>
      <c r="M58" s="63"/>
      <c r="N58" s="63"/>
      <c r="O58" s="63"/>
      <c r="P58" s="63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0" t="s">
        <v>71</v>
      </c>
      <c r="E59" s="91"/>
      <c r="F59" s="37"/>
      <c r="G59" s="37"/>
      <c r="H59" s="40" t="s">
        <v>71</v>
      </c>
      <c r="I59" s="37"/>
      <c r="J59" s="37"/>
      <c r="K59" s="37"/>
      <c r="L59" s="57"/>
      <c r="M59" s="57"/>
      <c r="N59" s="64"/>
      <c r="O59" s="57"/>
      <c r="P59" s="64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0"/>
      <c r="E60" s="91"/>
      <c r="F60" s="37"/>
      <c r="G60" s="37"/>
      <c r="H60" s="40"/>
      <c r="I60" s="37"/>
      <c r="J60" s="37"/>
      <c r="K60" s="37"/>
      <c r="L60" s="57"/>
      <c r="M60" s="57"/>
      <c r="N60" s="64"/>
      <c r="O60" s="57"/>
      <c r="P60" s="64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0"/>
      <c r="E61" s="78"/>
      <c r="F61" s="41"/>
      <c r="G61" s="41"/>
      <c r="H61" s="47"/>
      <c r="I61" s="41"/>
      <c r="J61" s="41"/>
      <c r="K61" s="41"/>
      <c r="L61" s="61"/>
      <c r="M61" s="61"/>
      <c r="N61" s="64"/>
      <c r="O61" s="61"/>
      <c r="P61" s="64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7"/>
      <c r="E62" s="78"/>
      <c r="F62" s="41"/>
      <c r="G62" s="41"/>
      <c r="H62" s="41"/>
      <c r="I62" s="41"/>
      <c r="J62" s="41"/>
      <c r="K62" s="41"/>
      <c r="L62" s="61"/>
      <c r="M62" s="61"/>
      <c r="N62" s="65"/>
      <c r="O62" s="61"/>
      <c r="P62" s="64">
        <f t="shared" si="3"/>
        <v>0</v>
      </c>
    </row>
    <row r="63" spans="1:16" ht="15.75" customHeight="1" x14ac:dyDescent="0.25">
      <c r="A63" s="11"/>
      <c r="B63" s="11"/>
      <c r="C63" s="11"/>
      <c r="D63" s="91"/>
      <c r="E63" s="91"/>
      <c r="F63" s="37"/>
      <c r="G63" s="37"/>
      <c r="H63" s="40"/>
      <c r="I63" s="37"/>
      <c r="J63" s="37"/>
      <c r="K63" s="37"/>
      <c r="L63" s="57"/>
      <c r="M63" s="57"/>
      <c r="N63" s="57"/>
      <c r="O63" s="57"/>
      <c r="P63" s="64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6"/>
      <c r="E64" s="96"/>
      <c r="F64" s="43"/>
      <c r="G64" s="43"/>
      <c r="H64" s="43"/>
      <c r="I64" s="43"/>
      <c r="J64" s="43"/>
      <c r="K64" s="43"/>
      <c r="L64" s="63"/>
      <c r="M64" s="63"/>
      <c r="N64" s="63"/>
      <c r="O64" s="63"/>
      <c r="P64" s="63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0"/>
      <c r="E65" s="91"/>
      <c r="F65" s="37"/>
      <c r="G65" s="37"/>
      <c r="H65" s="40"/>
      <c r="I65" s="37"/>
      <c r="J65" s="37"/>
      <c r="K65" s="37"/>
      <c r="L65" s="57"/>
      <c r="M65" s="57"/>
      <c r="N65" s="64"/>
      <c r="O65" s="57"/>
      <c r="P65" s="64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0"/>
      <c r="E66" s="78"/>
      <c r="F66" s="41"/>
      <c r="G66" s="41"/>
      <c r="H66" s="47"/>
      <c r="I66" s="41"/>
      <c r="J66" s="41"/>
      <c r="K66" s="41"/>
      <c r="L66" s="61"/>
      <c r="M66" s="61"/>
      <c r="N66" s="64"/>
      <c r="O66" s="61"/>
      <c r="P66" s="64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6"/>
      <c r="E67" s="96"/>
      <c r="F67" s="43"/>
      <c r="G67" s="43"/>
      <c r="H67" s="43"/>
      <c r="I67" s="66"/>
      <c r="J67" s="43"/>
      <c r="K67" s="43"/>
      <c r="L67" s="63"/>
      <c r="M67" s="63"/>
      <c r="N67" s="63"/>
      <c r="O67" s="63"/>
      <c r="P67" s="63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0"/>
      <c r="E68" s="78"/>
      <c r="F68" s="41"/>
      <c r="G68" s="41"/>
      <c r="H68" s="47"/>
      <c r="I68" s="41"/>
      <c r="J68" s="41"/>
      <c r="K68" s="41"/>
      <c r="L68" s="61"/>
      <c r="M68" s="61"/>
      <c r="N68" s="61"/>
      <c r="O68" s="61"/>
      <c r="P68" s="64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0"/>
      <c r="E69" s="78"/>
      <c r="F69" s="41"/>
      <c r="G69" s="41"/>
      <c r="H69" s="47"/>
      <c r="I69" s="41"/>
      <c r="J69" s="41"/>
      <c r="K69" s="41"/>
      <c r="L69" s="61"/>
      <c r="M69" s="61"/>
      <c r="N69" s="61"/>
      <c r="O69" s="61"/>
      <c r="P69" s="64">
        <f t="shared" si="3"/>
        <v>0</v>
      </c>
    </row>
    <row r="70" spans="1:16" ht="47.25" x14ac:dyDescent="0.25">
      <c r="A70" s="11" t="s">
        <v>81</v>
      </c>
      <c r="B70" s="11"/>
      <c r="C70" s="11"/>
      <c r="D70" s="90"/>
      <c r="E70" s="78"/>
      <c r="F70" s="41"/>
      <c r="G70" s="41"/>
      <c r="H70" s="47"/>
      <c r="I70" s="41"/>
      <c r="J70" s="41"/>
      <c r="K70" s="41"/>
      <c r="L70" s="67"/>
      <c r="M70" s="61"/>
      <c r="N70" s="61"/>
      <c r="O70" s="61"/>
      <c r="P70" s="64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838442048</v>
      </c>
      <c r="C71" s="18">
        <f>+C5</f>
        <v>64451868.040000007</v>
      </c>
      <c r="D71" s="81">
        <f>+D5</f>
        <v>47754842.5</v>
      </c>
      <c r="E71" s="81">
        <f>+E6+E12+E22+E48</f>
        <v>57659927.309999995</v>
      </c>
      <c r="F71" s="39">
        <f t="shared" ref="F71:K71" si="4">+F5</f>
        <v>71401508.539999992</v>
      </c>
      <c r="G71" s="39">
        <f t="shared" si="4"/>
        <v>63956809.759999998</v>
      </c>
      <c r="H71" s="39">
        <f t="shared" si="4"/>
        <v>55484526.910000004</v>
      </c>
      <c r="I71" s="43">
        <f t="shared" si="4"/>
        <v>58021367.620000005</v>
      </c>
      <c r="J71" s="43">
        <f t="shared" si="4"/>
        <v>58035381.93</v>
      </c>
      <c r="K71" s="43">
        <f t="shared" si="4"/>
        <v>56840196.460000001</v>
      </c>
      <c r="L71" s="55">
        <f>+L5</f>
        <v>75039911.420000002</v>
      </c>
      <c r="M71" s="63">
        <f>+M48+M22+M12+M6</f>
        <v>64542592.159999996</v>
      </c>
      <c r="N71" s="63">
        <f>+N5</f>
        <v>106977496.15000001</v>
      </c>
      <c r="O71" s="63">
        <f>+O5</f>
        <v>84674199.48999998</v>
      </c>
      <c r="P71" s="63">
        <f>SUM(D71:O71)</f>
        <v>800388760.24999988</v>
      </c>
    </row>
    <row r="72" spans="1:16" ht="6.75" customHeight="1" x14ac:dyDescent="0.25">
      <c r="A72" s="20"/>
      <c r="B72" s="20"/>
      <c r="C72" s="20"/>
      <c r="D72" s="90"/>
      <c r="E72" s="91"/>
      <c r="F72" s="37"/>
      <c r="G72" s="37"/>
      <c r="H72" s="40"/>
      <c r="I72" s="40"/>
      <c r="J72" s="40"/>
      <c r="K72" s="40"/>
      <c r="L72" s="57"/>
      <c r="M72" s="57"/>
      <c r="N72" s="57"/>
      <c r="O72" s="57"/>
      <c r="P72" s="64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0"/>
      <c r="E73" s="91"/>
      <c r="F73" s="37"/>
      <c r="G73" s="37"/>
      <c r="H73" s="40"/>
      <c r="I73" s="68"/>
      <c r="J73" s="68"/>
      <c r="K73" s="68"/>
      <c r="L73" s="67"/>
      <c r="M73" s="67"/>
      <c r="N73" s="67"/>
      <c r="O73" s="67"/>
      <c r="P73" s="64">
        <f t="shared" si="3"/>
        <v>0</v>
      </c>
    </row>
    <row r="74" spans="1:16" ht="15.75" x14ac:dyDescent="0.25">
      <c r="A74" s="12" t="s">
        <v>84</v>
      </c>
      <c r="B74" s="12"/>
      <c r="C74" s="12"/>
      <c r="D74" s="96"/>
      <c r="E74" s="96"/>
      <c r="F74" s="43"/>
      <c r="G74" s="43"/>
      <c r="H74" s="43"/>
      <c r="I74" s="54"/>
      <c r="J74" s="54"/>
      <c r="K74" s="54"/>
      <c r="L74" s="55"/>
      <c r="M74" s="55"/>
      <c r="N74" s="55"/>
      <c r="O74" s="55"/>
      <c r="P74" s="63">
        <f t="shared" si="3"/>
        <v>0</v>
      </c>
    </row>
    <row r="75" spans="1:16" ht="31.5" x14ac:dyDescent="0.25">
      <c r="A75" s="11" t="s">
        <v>85</v>
      </c>
      <c r="B75" s="11"/>
      <c r="C75" s="11"/>
      <c r="D75" s="90"/>
      <c r="E75" s="78"/>
      <c r="F75" s="41"/>
      <c r="G75" s="41"/>
      <c r="H75" s="47"/>
      <c r="I75" s="41"/>
      <c r="J75" s="41"/>
      <c r="K75" s="41"/>
      <c r="L75" s="61"/>
      <c r="M75" s="61"/>
      <c r="N75" s="61"/>
      <c r="O75" s="61"/>
      <c r="P75" s="64">
        <f t="shared" si="3"/>
        <v>0</v>
      </c>
    </row>
    <row r="76" spans="1:16" ht="31.5" x14ac:dyDescent="0.25">
      <c r="A76" s="11" t="s">
        <v>86</v>
      </c>
      <c r="B76" s="11"/>
      <c r="C76" s="11"/>
      <c r="D76" s="90"/>
      <c r="E76" s="78"/>
      <c r="F76" s="41"/>
      <c r="G76" s="41"/>
      <c r="H76" s="47"/>
      <c r="I76" s="41"/>
      <c r="J76" s="41"/>
      <c r="K76" s="41"/>
      <c r="L76" s="61"/>
      <c r="M76" s="61"/>
      <c r="N76" s="61"/>
      <c r="O76" s="61"/>
      <c r="P76" s="64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6"/>
      <c r="E77" s="96"/>
      <c r="F77" s="43"/>
      <c r="G77" s="43"/>
      <c r="H77" s="43"/>
      <c r="I77" s="43"/>
      <c r="J77" s="43"/>
      <c r="K77" s="43"/>
      <c r="L77" s="63"/>
      <c r="M77" s="63"/>
      <c r="N77" s="63"/>
      <c r="O77" s="63"/>
      <c r="P77" s="63">
        <f t="shared" ref="P77:P84" si="5">SUM(D77:O77)</f>
        <v>0</v>
      </c>
    </row>
    <row r="78" spans="1:16" ht="31.5" customHeight="1" x14ac:dyDescent="0.25">
      <c r="A78" s="10" t="s">
        <v>88</v>
      </c>
      <c r="B78" s="10"/>
      <c r="C78" s="10"/>
      <c r="D78" s="90"/>
      <c r="E78" s="91"/>
      <c r="F78" s="37"/>
      <c r="G78" s="37"/>
      <c r="H78" s="40"/>
      <c r="I78" s="37"/>
      <c r="J78" s="37"/>
      <c r="K78" s="37"/>
      <c r="L78" s="57"/>
      <c r="M78" s="57"/>
      <c r="N78" s="57"/>
      <c r="O78" s="57"/>
      <c r="P78" s="64">
        <f t="shared" si="5"/>
        <v>0</v>
      </c>
    </row>
    <row r="79" spans="1:16" ht="31.5" x14ac:dyDescent="0.25">
      <c r="A79" s="11" t="s">
        <v>89</v>
      </c>
      <c r="B79" s="11"/>
      <c r="C79" s="11"/>
      <c r="D79" s="90"/>
      <c r="E79" s="78"/>
      <c r="F79" s="41"/>
      <c r="G79" s="41"/>
      <c r="H79" s="47"/>
      <c r="I79" s="41"/>
      <c r="J79" s="41"/>
      <c r="K79" s="41"/>
      <c r="L79" s="61"/>
      <c r="M79" s="61"/>
      <c r="N79" s="61"/>
      <c r="O79" s="61"/>
      <c r="P79" s="64">
        <f t="shared" si="5"/>
        <v>0</v>
      </c>
    </row>
    <row r="80" spans="1:16" ht="15.75" customHeight="1" x14ac:dyDescent="0.25">
      <c r="A80" s="12" t="s">
        <v>90</v>
      </c>
      <c r="B80" s="12"/>
      <c r="C80" s="12"/>
      <c r="D80" s="96"/>
      <c r="E80" s="96"/>
      <c r="F80" s="43"/>
      <c r="G80" s="43"/>
      <c r="H80" s="43"/>
      <c r="I80" s="43"/>
      <c r="J80" s="43"/>
      <c r="K80" s="43"/>
      <c r="L80" s="63"/>
      <c r="M80" s="63"/>
      <c r="N80" s="63"/>
      <c r="O80" s="63"/>
      <c r="P80" s="63">
        <f t="shared" si="5"/>
        <v>0</v>
      </c>
    </row>
    <row r="81" spans="1:16" ht="31.5" x14ac:dyDescent="0.25">
      <c r="A81" s="22" t="s">
        <v>91</v>
      </c>
      <c r="B81" s="11"/>
      <c r="C81" s="11"/>
      <c r="D81" s="90"/>
      <c r="E81" s="78"/>
      <c r="F81" s="41"/>
      <c r="G81" s="41"/>
      <c r="H81" s="41"/>
      <c r="I81" s="41"/>
      <c r="J81" s="41"/>
      <c r="K81" s="41"/>
      <c r="L81" s="61"/>
      <c r="M81" s="61"/>
      <c r="N81" s="61"/>
      <c r="O81" s="61"/>
      <c r="P81" s="69">
        <f t="shared" si="5"/>
        <v>0</v>
      </c>
    </row>
    <row r="82" spans="1:16" ht="15.75" customHeight="1" x14ac:dyDescent="0.25">
      <c r="A82" s="9" t="s">
        <v>92</v>
      </c>
      <c r="B82" s="12"/>
      <c r="C82" s="12"/>
      <c r="D82" s="96"/>
      <c r="E82" s="98"/>
      <c r="F82" s="44"/>
      <c r="G82" s="44"/>
      <c r="H82" s="44"/>
      <c r="I82" s="70"/>
      <c r="J82" s="44"/>
      <c r="K82" s="70"/>
      <c r="L82" s="71"/>
      <c r="M82" s="71"/>
      <c r="N82" s="71"/>
      <c r="O82" s="72"/>
      <c r="P82" s="63">
        <f t="shared" si="5"/>
        <v>0</v>
      </c>
    </row>
    <row r="83" spans="1:16" ht="15.75" x14ac:dyDescent="0.25">
      <c r="A83" s="23"/>
      <c r="B83" s="20"/>
      <c r="C83" s="20"/>
      <c r="D83" s="90"/>
      <c r="E83" s="99"/>
      <c r="F83" s="45"/>
      <c r="G83" s="45"/>
      <c r="H83" s="45"/>
      <c r="I83" s="45"/>
      <c r="J83" s="45"/>
      <c r="K83" s="45"/>
      <c r="L83" s="73"/>
      <c r="M83" s="73"/>
      <c r="N83" s="73"/>
      <c r="O83" s="73"/>
      <c r="P83" s="64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6">+B71</f>
        <v>838442048</v>
      </c>
      <c r="C84" s="7">
        <f t="shared" si="6"/>
        <v>64451868.040000007</v>
      </c>
      <c r="D84" s="100">
        <f t="shared" si="6"/>
        <v>47754842.5</v>
      </c>
      <c r="E84" s="101">
        <f t="shared" si="6"/>
        <v>57659927.309999995</v>
      </c>
      <c r="F84" s="46">
        <f t="shared" si="6"/>
        <v>71401508.539999992</v>
      </c>
      <c r="G84" s="46">
        <f t="shared" si="6"/>
        <v>63956809.759999998</v>
      </c>
      <c r="H84" s="74">
        <f t="shared" ref="H84:M84" si="7">+H71</f>
        <v>55484526.910000004</v>
      </c>
      <c r="I84" s="75">
        <f t="shared" si="7"/>
        <v>58021367.620000005</v>
      </c>
      <c r="J84" s="75">
        <f t="shared" si="7"/>
        <v>58035381.93</v>
      </c>
      <c r="K84" s="75">
        <f t="shared" si="7"/>
        <v>56840196.460000001</v>
      </c>
      <c r="L84" s="48">
        <f t="shared" si="7"/>
        <v>75039911.420000002</v>
      </c>
      <c r="M84" s="48">
        <f t="shared" si="7"/>
        <v>64542592.159999996</v>
      </c>
      <c r="N84" s="48">
        <f>+N71</f>
        <v>106977496.15000001</v>
      </c>
      <c r="O84" s="48">
        <f>+O5</f>
        <v>84674199.48999998</v>
      </c>
      <c r="P84" s="48">
        <f t="shared" si="5"/>
        <v>800388760.24999988</v>
      </c>
    </row>
    <row r="85" spans="1:16" ht="15.75" x14ac:dyDescent="0.25">
      <c r="A85" s="24" t="s">
        <v>94</v>
      </c>
      <c r="B85" s="25"/>
      <c r="C85" s="25"/>
      <c r="D85" s="87"/>
      <c r="E85" s="87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86"/>
      <c r="E86" s="86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86"/>
      <c r="E87" s="86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86"/>
      <c r="E88" s="86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86"/>
      <c r="E89" s="86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86"/>
      <c r="E90" s="86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86"/>
      <c r="E91" s="86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86"/>
      <c r="E92" s="86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86"/>
      <c r="E93" s="86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30" t="s">
        <v>98</v>
      </c>
    </row>
    <row r="99" spans="1:1" ht="15.75" x14ac:dyDescent="0.25">
      <c r="A99" s="31" t="s">
        <v>99</v>
      </c>
    </row>
    <row r="100" spans="1:1" ht="15.75" x14ac:dyDescent="0.25">
      <c r="A100" s="32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8" sqref="E28"/>
    </sheetView>
  </sheetViews>
  <sheetFormatPr defaultColWidth="11.42578125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DICIEMBRE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2023-08-17T15:13:00Z</cp:lastPrinted>
  <dcterms:created xsi:type="dcterms:W3CDTF">2022-03-01T17:35:01Z</dcterms:created>
  <dcterms:modified xsi:type="dcterms:W3CDTF">2024-01-16T18:52:01Z</dcterms:modified>
</cp:coreProperties>
</file>