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tvictoria\Desktop\"/>
    </mc:Choice>
  </mc:AlternateContent>
  <xr:revisionPtr revIDLastSave="0" documentId="13_ncr:1_{9A253E8C-EE7E-4E1B-90C4-D5F1127B5642}" xr6:coauthVersionLast="47" xr6:coauthVersionMax="47" xr10:uidLastSave="{00000000-0000-0000-0000-000000000000}"/>
  <bookViews>
    <workbookView xWindow="-120" yWindow="-120" windowWidth="24240" windowHeight="13140" xr2:uid="{4338FEAE-DB8E-4C02-BE6D-DDC1311F061E}"/>
  </bookViews>
  <sheets>
    <sheet name="Hoja1" sheetId="1" r:id="rId1"/>
    <sheet name="Hoja2" sheetId="2" r:id="rId2"/>
  </sheets>
  <externalReferences>
    <externalReference r:id="rId3"/>
  </externalReferences>
  <definedNames>
    <definedName name="_xlnm.Print_Area" localSheetId="0">Hoja1!$A$1:$J$47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2" l="1"/>
  <c r="I15" i="2"/>
  <c r="C14" i="2"/>
  <c r="C15" i="2" s="1"/>
  <c r="C13" i="2"/>
  <c r="F15" i="2"/>
  <c r="D15" i="2"/>
  <c r="B42" i="1"/>
  <c r="I29" i="1" l="1"/>
  <c r="J29" i="1"/>
  <c r="I25" i="1" l="1"/>
  <c r="C16" i="1"/>
  <c r="C15" i="1"/>
  <c r="C14" i="1"/>
</calcChain>
</file>

<file path=xl/sharedStrings.xml><?xml version="1.0" encoding="utf-8"?>
<sst xmlns="http://schemas.openxmlformats.org/spreadsheetml/2006/main" count="83" uniqueCount="82">
  <si>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</si>
  <si>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</si>
  <si>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</si>
  <si>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</si>
  <si>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</si>
  <si>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</si>
  <si>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</si>
  <si>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</si>
  <si>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</si>
  <si>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</si>
  <si>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</si>
  <si>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</si>
  <si>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</si>
  <si>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</si>
  <si>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</si>
  <si>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</si>
  <si>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</si>
  <si>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</si>
  <si>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</si>
  <si>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</si>
  <si>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</si>
  <si>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</si>
  <si>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</si>
  <si>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</si>
  <si>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</si>
  <si>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</si>
  <si>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</si>
  <si>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</si>
  <si>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</si>
  <si>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</si>
  <si>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</si>
  <si>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</si>
  <si>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</si>
  <si>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</si>
  <si>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</si>
  <si>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</si>
  <si>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</si>
  <si>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</si>
  <si>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</si>
  <si>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</si>
  <si>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</si>
  <si>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</si>
  <si>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</si>
  <si>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</si>
  <si>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</si>
  <si>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</si>
  <si>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</si>
  <si>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</si>
  <si>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</si>
  <si>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</si>
  <si>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</si>
  <si>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</si>
  <si>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</si>
  <si>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</si>
  <si>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</si>
  <si>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</si>
  <si>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</si>
  <si>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</si>
  <si>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</si>
  <si>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</si>
  <si>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</si>
  <si>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</si>
  <si>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</si>
  <si>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</si>
  <si>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</si>
  <si>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</si>
  <si>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Total del devengado:</t>
  </si>
  <si>
    <t xml:space="preserve"> </t>
  </si>
  <si>
    <t>Presupuesto vigente:</t>
  </si>
  <si>
    <t>Programación semestral</t>
  </si>
  <si>
    <t>Ejecución Semestral</t>
  </si>
  <si>
    <t>En la meta financiera se programaron RD$ 437,441,700.00 destinados al gasto en cargas fijas y adquisición de insumos y servicios. Se ejecutaron RD$368,453,076.31 generando una ejecución del 84.23.%.</t>
  </si>
  <si>
    <t xml:space="preserve">Se programó realizar 307,184 atenciones para el   semestre del año 2024, se logró ejecutar 255,295 atenciones, lo que representó el 83.11% de la meta programada. </t>
  </si>
  <si>
    <t>programado</t>
  </si>
  <si>
    <t>ejecutado</t>
  </si>
  <si>
    <t>T1</t>
  </si>
  <si>
    <t>T2</t>
  </si>
  <si>
    <t>FONDOS 100</t>
  </si>
  <si>
    <t>TOTAL</t>
  </si>
  <si>
    <t>TOTAL T1</t>
  </si>
  <si>
    <t>Al revisar el cumplimiento de las metas financieras se observa una ejecución general del 84.23%, no obstante,  al desagregar en nuestras dos grandes fuentes presupuestarias se puede observar que la ejecución en  el fondo general (fondos 100) fue de un 100.23%, ya que fueron ejecutados 231,942,972.64  frente a 231,406,299.48 programados,  mientras que la ejecución en las partidas de recursos de captación propia (fondos 30) fue del 66.26%, visto que de RD$206,035,400.52 programadas se ejecutaron RD$136, 510,103.67, lo que para un hospital de autogestión como nosotros representa un ejercicio presupuestario positivo ya que los RD$69,525,296.85 no ejecutados, no gastados,  constituyen un ahorro, siempre que, como efectivamente ocurrió, fueron satisfechas todas las necesidades del hospital en términos de compra de medicamentos, insumos, materiales gastables, alimentos, equipamiento, mantenimiento y reparaciones, lo que nos ha permitido mantener Cero deuda con los proveedores y presentar un balance de la cuenta de recursos propios (al día de hoy, 19 de julio de 2024) por valor de RD$108,834,999.27 (incluyendo 27,684,189.20 de devengado y  12,768,301.45 como reservas destinadas al pago de incentivos).  En cuanto a las metas físicas, logramos una ejecución del 83.11% de la meta programada, al alcanzar 255,295 atenciones frente a 307,184 programadas, en lo que observamos que las metas físicas fijadas para los dos primeros trimestres del año, que fueron establecidas con la metodología estándar de nuestra red de hospitales, están un poco por encima de la proyección de atenciones de acuerdo a nuestros datos históricos del año 2023 y periodos anteriores, por lo que enviaremos un correo solicitando que sean ajustadas las metas físicas para el T3 y el T4, para colocar metas más alineadas con nuestra proyección de atenciones según los datos de los que disponemos.</t>
  </si>
  <si>
    <t>Informe de Evaluación semestral de las Metas Físicas-Financieras                                                                                             (1er semestre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</si>
</sst>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quot;$&quot;#,##0.00;[Red]\-&quot;$&quot;#,##0.00"/>
    <numFmt numFmtId="165" formatCode="dd/mm/yyyy;@"/>
    <numFmt numFmtId="166" formatCode="[$-10409]#,##0;\-#,##0"/>
    <numFmt numFmtId="167" formatCode="[$-10409]#,##0.00;\-#,##0.00"/>
    <numFmt numFmtId="168" formatCode="[$-10409]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86">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6" fontId="17" fillId="0" borderId="27" xfId="0" applyNumberFormat="1" applyFont="1" applyBorder="1" applyAlignment="1" applyProtection="1">
      <alignment horizontal="center" vertical="center" wrapText="1" readingOrder="1"/>
      <protection locked="0"/>
    </xf>
    <xf numFmtId="167" fontId="17" fillId="0" borderId="27" xfId="0" applyNumberFormat="1" applyFont="1" applyBorder="1" applyAlignment="1" applyProtection="1">
      <alignment horizontal="center" vertical="center" wrapText="1" readingOrder="1"/>
      <protection locked="0"/>
    </xf>
    <xf numFmtId="10" fontId="17" fillId="7" borderId="27" xfId="2" applyNumberFormat="1" applyFont="1" applyFill="1" applyBorder="1" applyAlignment="1" applyProtection="1">
      <alignment horizontal="center" vertical="center" wrapText="1" readingOrder="1"/>
      <protection locked="0"/>
    </xf>
    <xf numFmtId="168"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44" fontId="0" fillId="0" borderId="0" xfId="3" applyFont="1"/>
    <xf numFmtId="0" fontId="9" fillId="0" borderId="17"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xf numFmtId="0" fontId="19" fillId="0" borderId="0" xfId="0" applyFont="1" applyAlignment="1">
      <alignment horizontal="left" vertical="center" wrapText="1"/>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39" fontId="11" fillId="0" borderId="23"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11" fillId="6" borderId="28" xfId="0" applyFont="1" applyFill="1" applyBorder="1" applyAlignment="1">
      <alignment vertical="top" wrapText="1"/>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22" fillId="0" borderId="22" xfId="0"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12" fillId="6" borderId="22" xfId="0" applyFont="1" applyFill="1" applyBorder="1" applyAlignment="1">
      <alignment horizontal="center" vertical="center" wrapText="1"/>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cellXfs>
  <cellStyles count="4">
    <cellStyle name="Comma" xfId="1" builtinId="3"/>
    <cellStyle name="Currency" xfId="3" builtinId="4"/>
    <cellStyle name="Normal" xfId="0" builtinId="0"/>
    <cellStyle name="Percent" xfId="2" builtinId="5"/>
  </cellStyles>
  <dxfs count="15">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3" xr3:uid="{3AC7971E-A8AB-4C13-830D-AC13829EAC0E}" name="Física_x000a_(A)" dataDxfId="7"/>
    <tableColumn id="4" xr3:uid="{8DB7EDBB-DB79-4CBD-AD68-D153CE19B0A8}" name="Financiera_x000a_(B)" dataDxfId="6"/>
    <tableColumn id="9" xr3:uid="{AC3E8DE2-D537-4CBB-AD59-753602F58C3E}" name="Física_x000a_(C)" dataDxfId="5"/>
    <tableColumn id="10" xr3:uid="{25C7EA1D-EAE0-4DC9-9FB1-C0E265B640E6}" name="Financiera_x000a_(D)"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calculatedColumnFormula>+Tabla1[[#This Row],[Física 
(E)]]/Tabla1[[#This Row],[Física
(C)]]</calculatedColumnFormula>
    </tableColumn>
    <tableColumn id="8" xr3:uid="{CAB2F777-24BA-4EFC-82F9-153B93171D9B}"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zoomScaleNormal="100" workbookViewId="0">
      <selection activeCell="B1" sqref="B1:J1"/>
    </sheetView>
  </sheetViews>
  <sheetFormatPr defaultColWidth="11.42578125" defaultRowHeight="15" x14ac:dyDescent="0.25"/>
  <cols>
    <col min="1" max="1" width="23" style="6" customWidth="1"/>
    <col min="2" max="2" width="16.140625" style="6" customWidth="1"/>
    <col min="3" max="4" width="12.7109375" style="6" customWidth="1"/>
    <col min="5" max="5" width="14.140625" style="6" customWidth="1"/>
    <col min="6" max="10" width="12.7109375" style="6" customWidth="1"/>
    <col min="11" max="11" width="11.42578125" style="6"/>
  </cols>
  <sheetData>
    <row r="1" spans="1:11" ht="38.25" customHeight="1" thickBot="1" x14ac:dyDescent="0.3">
      <c r="A1" s="18"/>
      <c r="B1" s="68" t="s">
        <v>81</v>
      </c>
      <c r="C1" s="69"/>
      <c r="D1" s="69"/>
      <c r="E1" s="69"/>
      <c r="F1" s="69"/>
      <c r="G1" s="69"/>
      <c r="H1" s="69"/>
      <c r="I1" s="69"/>
      <c r="J1" s="70"/>
      <c r="K1" s="1"/>
    </row>
    <row r="2" spans="1:11" ht="21.75" thickBot="1" x14ac:dyDescent="0.3">
      <c r="A2" s="19"/>
      <c r="B2" s="71" t="s">
        <v>0</v>
      </c>
      <c r="C2" s="72"/>
      <c r="D2" s="71" t="s">
        <v>1</v>
      </c>
      <c r="E2" s="72"/>
      <c r="F2" s="72"/>
      <c r="G2" s="72"/>
      <c r="H2" s="73"/>
      <c r="I2" s="2" t="s">
        <v>2</v>
      </c>
      <c r="J2" s="3" t="s">
        <v>3</v>
      </c>
      <c r="K2" s="1"/>
    </row>
    <row r="3" spans="1:11" ht="21.75" thickBot="1" x14ac:dyDescent="0.3">
      <c r="A3" s="20"/>
      <c r="B3" s="74" t="s">
        <v>4</v>
      </c>
      <c r="C3" s="75"/>
      <c r="D3" s="74"/>
      <c r="E3" s="75"/>
      <c r="F3" s="75"/>
      <c r="G3" s="75"/>
      <c r="H3" s="76"/>
      <c r="I3" s="23"/>
      <c r="J3" s="24"/>
      <c r="K3" s="1"/>
    </row>
    <row r="4" spans="1:11" x14ac:dyDescent="0.25">
      <c r="A4" s="63"/>
      <c r="B4" s="64"/>
      <c r="C4" s="64"/>
      <c r="D4" s="65"/>
      <c r="E4" s="65"/>
      <c r="F4" s="65"/>
      <c r="G4" s="65"/>
      <c r="H4" s="65"/>
      <c r="I4" s="64"/>
      <c r="J4" s="66"/>
      <c r="K4" s="1"/>
    </row>
    <row r="5" spans="1:11" ht="3" customHeight="1" x14ac:dyDescent="0.25">
      <c r="A5" s="80"/>
      <c r="B5" s="81"/>
      <c r="C5" s="81"/>
      <c r="D5" s="81"/>
      <c r="E5" s="81"/>
      <c r="F5" s="81"/>
      <c r="G5" s="81"/>
      <c r="H5" s="81"/>
      <c r="I5" s="81"/>
      <c r="J5" s="82"/>
      <c r="K5" s="1"/>
    </row>
    <row r="6" spans="1:11" ht="15.75" x14ac:dyDescent="0.25">
      <c r="A6" s="33" t="s">
        <v>61</v>
      </c>
      <c r="B6" s="34"/>
      <c r="C6" s="34"/>
      <c r="D6" s="34"/>
      <c r="E6" s="34"/>
      <c r="F6" s="34"/>
      <c r="G6" s="34"/>
      <c r="H6" s="34"/>
      <c r="I6" s="34"/>
      <c r="J6" s="35"/>
      <c r="K6" s="1"/>
    </row>
    <row r="7" spans="1:11" ht="15.75" x14ac:dyDescent="0.25">
      <c r="A7" s="48" t="s">
        <v>5</v>
      </c>
      <c r="B7" s="49"/>
      <c r="C7" s="49"/>
      <c r="D7" s="49"/>
      <c r="E7" s="49"/>
      <c r="F7" s="49"/>
      <c r="G7" s="49"/>
      <c r="H7" s="49"/>
      <c r="I7" s="49"/>
      <c r="J7" s="50"/>
      <c r="K7" s="1"/>
    </row>
    <row r="8" spans="1:11" ht="15" customHeight="1" x14ac:dyDescent="0.25">
      <c r="A8" s="4" t="s">
        <v>6</v>
      </c>
      <c r="B8" s="43" t="s">
        <v>48</v>
      </c>
      <c r="C8" s="44"/>
      <c r="D8" s="44"/>
      <c r="E8" s="44"/>
      <c r="F8" s="44"/>
      <c r="G8" s="44"/>
      <c r="H8" s="44"/>
      <c r="I8" s="44"/>
      <c r="J8" s="45"/>
      <c r="K8" s="1"/>
    </row>
    <row r="9" spans="1:11" ht="15" customHeight="1" x14ac:dyDescent="0.25">
      <c r="A9" s="21" t="s">
        <v>35</v>
      </c>
      <c r="B9" s="43" t="s">
        <v>49</v>
      </c>
      <c r="C9" s="44"/>
      <c r="D9" s="44"/>
      <c r="E9" s="44"/>
      <c r="F9" s="44"/>
      <c r="G9" s="44"/>
      <c r="H9" s="44"/>
      <c r="I9" s="44"/>
      <c r="J9" s="45"/>
      <c r="K9" s="1"/>
    </row>
    <row r="10" spans="1:11" ht="15" customHeight="1" x14ac:dyDescent="0.25">
      <c r="A10" s="21" t="s">
        <v>36</v>
      </c>
      <c r="B10" s="43" t="s">
        <v>50</v>
      </c>
      <c r="C10" s="44"/>
      <c r="D10" s="44"/>
      <c r="E10" s="44"/>
      <c r="F10" s="44"/>
      <c r="G10" s="44"/>
      <c r="H10" s="44"/>
      <c r="I10" s="44"/>
      <c r="J10" s="45"/>
      <c r="K10" s="1"/>
    </row>
    <row r="11" spans="1:11" ht="31.5" customHeight="1" x14ac:dyDescent="0.25">
      <c r="A11" s="4" t="s">
        <v>7</v>
      </c>
      <c r="B11" s="67" t="s">
        <v>51</v>
      </c>
      <c r="C11" s="67"/>
      <c r="D11" s="67"/>
      <c r="E11" s="67"/>
      <c r="F11" s="67"/>
      <c r="G11" s="67"/>
      <c r="H11" s="67"/>
      <c r="I11" s="67"/>
      <c r="J11" s="67"/>
    </row>
    <row r="12" spans="1:11" ht="23.25" customHeight="1" x14ac:dyDescent="0.25">
      <c r="A12" s="4" t="s">
        <v>8</v>
      </c>
      <c r="B12" s="67" t="s">
        <v>52</v>
      </c>
      <c r="C12" s="67"/>
      <c r="D12" s="67"/>
      <c r="E12" s="67"/>
      <c r="F12" s="67"/>
      <c r="G12" s="67"/>
      <c r="H12" s="67"/>
      <c r="I12" s="67"/>
      <c r="J12" s="67"/>
    </row>
    <row r="13" spans="1:11" ht="15.75" x14ac:dyDescent="0.25">
      <c r="A13" s="33" t="s">
        <v>9</v>
      </c>
      <c r="B13" s="34"/>
      <c r="C13" s="34"/>
      <c r="D13" s="34"/>
      <c r="E13" s="34"/>
      <c r="F13" s="34"/>
      <c r="G13" s="34"/>
      <c r="H13" s="34"/>
      <c r="I13" s="34"/>
      <c r="J13" s="35"/>
    </row>
    <row r="14" spans="1:11" ht="16.5" customHeight="1" x14ac:dyDescent="0.25">
      <c r="A14" s="4" t="s">
        <v>10</v>
      </c>
      <c r="B14" s="22">
        <v>2</v>
      </c>
      <c r="C14" s="79" t="str">
        <f>IFERROR(VLOOKUP(B14,'[1]Validacion datos'!A2:B5,2,FALSE),"")</f>
        <v>DESARROLLO SOCIAL</v>
      </c>
      <c r="D14" s="79"/>
      <c r="E14" s="79"/>
      <c r="F14" s="79"/>
      <c r="G14" s="79"/>
      <c r="H14" s="79"/>
      <c r="I14" s="79"/>
      <c r="J14" s="79"/>
    </row>
    <row r="15" spans="1:11" ht="12" customHeight="1" x14ac:dyDescent="0.25">
      <c r="A15" s="4" t="s">
        <v>11</v>
      </c>
      <c r="B15" s="7">
        <v>2.2000000000000002</v>
      </c>
      <c r="C15" s="79" t="str">
        <f>IFERROR(VLOOKUP(B15,'[1]Validacion datos'!A8:B26,2,FALSE),"")</f>
        <v>Salud y seguridad social integral</v>
      </c>
      <c r="D15" s="79"/>
      <c r="E15" s="79"/>
      <c r="F15" s="79"/>
      <c r="G15" s="79"/>
      <c r="H15" s="79"/>
      <c r="I15" s="79"/>
      <c r="J15" s="79"/>
    </row>
    <row r="16" spans="1:11" ht="34.5" customHeight="1" x14ac:dyDescent="0.25">
      <c r="A16" s="4" t="s">
        <v>12</v>
      </c>
      <c r="B16" s="7" t="s">
        <v>53</v>
      </c>
      <c r="C16" s="83"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83"/>
      <c r="E16" s="83"/>
      <c r="F16" s="83"/>
      <c r="G16" s="83"/>
      <c r="H16" s="83"/>
      <c r="I16" s="83"/>
      <c r="J16" s="83"/>
    </row>
    <row r="17" spans="1:13" ht="15.75" x14ac:dyDescent="0.25">
      <c r="A17" s="33" t="s">
        <v>13</v>
      </c>
      <c r="B17" s="34"/>
      <c r="C17" s="34"/>
      <c r="D17" s="34"/>
      <c r="E17" s="34"/>
      <c r="F17" s="34"/>
      <c r="G17" s="34"/>
      <c r="H17" s="34"/>
      <c r="I17" s="34"/>
      <c r="J17" s="35"/>
    </row>
    <row r="18" spans="1:13" ht="29.25" customHeight="1" x14ac:dyDescent="0.25">
      <c r="A18" s="4" t="s">
        <v>14</v>
      </c>
      <c r="B18" s="31" t="s">
        <v>54</v>
      </c>
      <c r="C18" s="31"/>
      <c r="D18" s="31"/>
      <c r="E18" s="31"/>
      <c r="F18" s="31"/>
      <c r="G18" s="31"/>
      <c r="H18" s="31"/>
      <c r="I18" s="31"/>
      <c r="J18" s="32"/>
    </row>
    <row r="19" spans="1:13" ht="57.75" customHeight="1" x14ac:dyDescent="0.25">
      <c r="A19" s="8" t="s">
        <v>15</v>
      </c>
      <c r="B19" s="31" t="s">
        <v>55</v>
      </c>
      <c r="C19" s="31"/>
      <c r="D19" s="31"/>
      <c r="E19" s="31"/>
      <c r="F19" s="31"/>
      <c r="G19" s="31"/>
      <c r="H19" s="31"/>
      <c r="I19" s="31"/>
      <c r="J19" s="32"/>
    </row>
    <row r="20" spans="1:13" ht="21.75" customHeight="1" x14ac:dyDescent="0.25">
      <c r="A20" s="8" t="s">
        <v>16</v>
      </c>
      <c r="B20" s="31" t="s">
        <v>56</v>
      </c>
      <c r="C20" s="31"/>
      <c r="D20" s="31"/>
      <c r="E20" s="31"/>
      <c r="F20" s="31"/>
      <c r="G20" s="31"/>
      <c r="H20" s="31"/>
      <c r="I20" s="31"/>
      <c r="J20" s="32"/>
    </row>
    <row r="21" spans="1:13" ht="35.25" customHeight="1" x14ac:dyDescent="0.25">
      <c r="A21" s="8" t="s">
        <v>37</v>
      </c>
      <c r="B21" s="46" t="s">
        <v>57</v>
      </c>
      <c r="C21" s="46"/>
      <c r="D21" s="46"/>
      <c r="E21" s="46"/>
      <c r="F21" s="46"/>
      <c r="G21" s="46"/>
      <c r="H21" s="46"/>
      <c r="I21" s="46"/>
      <c r="J21" s="47"/>
      <c r="K21" s="1"/>
    </row>
    <row r="22" spans="1:13" ht="15.75" x14ac:dyDescent="0.25">
      <c r="A22" s="33" t="s">
        <v>17</v>
      </c>
      <c r="B22" s="34"/>
      <c r="C22" s="34"/>
      <c r="D22" s="34"/>
      <c r="E22" s="34"/>
      <c r="F22" s="34"/>
      <c r="G22" s="34"/>
      <c r="H22" s="34"/>
      <c r="I22" s="34"/>
      <c r="J22" s="35"/>
    </row>
    <row r="23" spans="1:13" ht="15.75" x14ac:dyDescent="0.25">
      <c r="A23" s="48" t="s">
        <v>18</v>
      </c>
      <c r="B23" s="49"/>
      <c r="C23" s="49"/>
      <c r="D23" s="49"/>
      <c r="E23" s="49"/>
      <c r="F23" s="49"/>
      <c r="G23" s="49"/>
      <c r="H23" s="49"/>
      <c r="I23" s="49"/>
      <c r="J23" s="50"/>
      <c r="K23" s="1"/>
    </row>
    <row r="24" spans="1:13" ht="15" customHeight="1" x14ac:dyDescent="0.25">
      <c r="A24" s="58" t="s">
        <v>19</v>
      </c>
      <c r="B24" s="59"/>
      <c r="C24" s="60" t="s">
        <v>20</v>
      </c>
      <c r="D24" s="62"/>
      <c r="E24" s="62"/>
      <c r="F24" s="62" t="s">
        <v>21</v>
      </c>
      <c r="G24" s="62"/>
      <c r="H24" s="59"/>
      <c r="I24" s="60" t="s">
        <v>22</v>
      </c>
      <c r="J24" s="61"/>
    </row>
    <row r="25" spans="1:13" x14ac:dyDescent="0.25">
      <c r="A25" s="51">
        <v>958638662</v>
      </c>
      <c r="B25" s="52"/>
      <c r="C25" s="84">
        <v>1006747388.87</v>
      </c>
      <c r="D25" s="85"/>
      <c r="E25" s="52"/>
      <c r="F25" s="84">
        <v>374635545.32999998</v>
      </c>
      <c r="G25" s="85"/>
      <c r="H25" s="52"/>
      <c r="I25" s="53">
        <f>+F25/C25</f>
        <v>0.37212467543670597</v>
      </c>
      <c r="J25" s="54"/>
    </row>
    <row r="26" spans="1:13" ht="15.75" x14ac:dyDescent="0.25">
      <c r="A26" s="48" t="s">
        <v>23</v>
      </c>
      <c r="B26" s="49"/>
      <c r="C26" s="49"/>
      <c r="D26" s="49"/>
      <c r="E26" s="49"/>
      <c r="F26" s="49"/>
      <c r="G26" s="49"/>
      <c r="H26" s="49"/>
      <c r="I26" s="49"/>
      <c r="J26" s="50"/>
      <c r="K26" s="1"/>
    </row>
    <row r="27" spans="1:13" x14ac:dyDescent="0.25">
      <c r="A27" s="5"/>
      <c r="B27"/>
      <c r="C27" s="55" t="s">
        <v>47</v>
      </c>
      <c r="D27" s="56"/>
      <c r="E27" s="55" t="s">
        <v>69</v>
      </c>
      <c r="F27" s="56"/>
      <c r="G27" s="55" t="s">
        <v>70</v>
      </c>
      <c r="H27" s="55"/>
      <c r="I27" s="55" t="s">
        <v>24</v>
      </c>
      <c r="J27" s="57"/>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58</v>
      </c>
      <c r="B29" s="25" t="s">
        <v>59</v>
      </c>
      <c r="C29" s="13">
        <v>673174</v>
      </c>
      <c r="D29" s="14">
        <v>958638662</v>
      </c>
      <c r="E29" s="13">
        <v>307184</v>
      </c>
      <c r="F29" s="14">
        <v>437441700</v>
      </c>
      <c r="G29" s="14">
        <v>255295</v>
      </c>
      <c r="H29" s="14">
        <v>368453076.31</v>
      </c>
      <c r="I29" s="15">
        <f>+Tabla1[[#This Row],[Física 
(E)]]/Tabla1[[#This Row],[Física
(C)]]</f>
        <v>0.83108169696338352</v>
      </c>
      <c r="J29" s="16">
        <f>+Tabla1[[#This Row],[Financiera 
 (F)]]/Tabla1[[#This Row],[Financiera
(D)]]</f>
        <v>0.84229070138946516</v>
      </c>
    </row>
    <row r="30" spans="1:13" ht="15.75" x14ac:dyDescent="0.25">
      <c r="A30" s="33" t="s">
        <v>27</v>
      </c>
      <c r="B30" s="34"/>
      <c r="C30" s="34"/>
      <c r="D30" s="34"/>
      <c r="E30" s="34"/>
      <c r="F30" s="34"/>
      <c r="G30" s="34"/>
      <c r="H30" s="34"/>
      <c r="I30" s="34"/>
      <c r="J30" s="35"/>
    </row>
    <row r="31" spans="1:13" ht="15.75" x14ac:dyDescent="0.25">
      <c r="A31" s="48" t="s">
        <v>28</v>
      </c>
      <c r="B31" s="49"/>
      <c r="C31" s="49"/>
      <c r="D31" s="49"/>
      <c r="E31" s="49"/>
      <c r="F31" s="49"/>
      <c r="G31" s="49"/>
      <c r="H31" s="49"/>
      <c r="I31" s="49"/>
      <c r="J31" s="50"/>
      <c r="K31" s="1"/>
      <c r="M31" t="s">
        <v>62</v>
      </c>
    </row>
    <row r="32" spans="1:13" ht="15" customHeight="1" x14ac:dyDescent="0.25">
      <c r="A32" s="17" t="s">
        <v>29</v>
      </c>
      <c r="B32" s="31" t="s">
        <v>58</v>
      </c>
      <c r="C32" s="31"/>
      <c r="D32" s="31"/>
      <c r="E32" s="31"/>
      <c r="F32" s="31"/>
      <c r="G32" s="31"/>
      <c r="H32" s="31"/>
      <c r="I32" s="31"/>
      <c r="J32" s="32"/>
    </row>
    <row r="33" spans="1:11" ht="30" customHeight="1" x14ac:dyDescent="0.25">
      <c r="A33" s="17" t="s">
        <v>30</v>
      </c>
      <c r="B33" s="31" t="s">
        <v>60</v>
      </c>
      <c r="C33" s="31"/>
      <c r="D33" s="31"/>
      <c r="E33" s="31"/>
      <c r="F33" s="31"/>
      <c r="G33" s="31"/>
      <c r="H33" s="31"/>
      <c r="I33" s="31"/>
      <c r="J33" s="32"/>
    </row>
    <row r="34" spans="1:11" ht="42" customHeight="1" x14ac:dyDescent="0.25">
      <c r="A34" s="30" t="s">
        <v>31</v>
      </c>
      <c r="B34" s="31" t="s">
        <v>71</v>
      </c>
      <c r="C34" s="31"/>
      <c r="D34" s="31"/>
      <c r="E34" s="31"/>
      <c r="F34" s="31"/>
      <c r="G34" s="31"/>
      <c r="H34" s="31"/>
      <c r="I34" s="31"/>
      <c r="J34" s="32"/>
    </row>
    <row r="35" spans="1:11" ht="42" customHeight="1" x14ac:dyDescent="0.25">
      <c r="A35" s="30"/>
      <c r="B35" s="31" t="s">
        <v>72</v>
      </c>
      <c r="C35" s="31"/>
      <c r="D35" s="31"/>
      <c r="E35" s="31"/>
      <c r="F35" s="31"/>
      <c r="G35" s="31"/>
      <c r="H35" s="31"/>
      <c r="I35" s="31"/>
      <c r="J35" s="32"/>
    </row>
    <row r="36" spans="1:11" ht="235.5" customHeight="1" x14ac:dyDescent="0.25">
      <c r="A36" s="17" t="s">
        <v>32</v>
      </c>
      <c r="B36" s="31" t="s">
        <v>80</v>
      </c>
      <c r="C36" s="31"/>
      <c r="D36" s="31"/>
      <c r="E36" s="31"/>
      <c r="F36" s="31"/>
      <c r="G36" s="31"/>
      <c r="H36" s="31"/>
      <c r="I36" s="31"/>
      <c r="J36" s="32"/>
    </row>
    <row r="37" spans="1:11" ht="15.75" x14ac:dyDescent="0.25">
      <c r="A37" s="33" t="s">
        <v>33</v>
      </c>
      <c r="B37" s="34"/>
      <c r="C37" s="34"/>
      <c r="D37" s="34"/>
      <c r="E37" s="34"/>
      <c r="F37" s="34"/>
      <c r="G37" s="34"/>
      <c r="H37" s="34"/>
      <c r="I37" s="34"/>
      <c r="J37" s="35"/>
    </row>
    <row r="38" spans="1:11" ht="15.75" x14ac:dyDescent="0.25">
      <c r="A38" s="36" t="s">
        <v>34</v>
      </c>
      <c r="B38" s="37"/>
      <c r="C38" s="37"/>
      <c r="D38" s="37"/>
      <c r="E38" s="37"/>
      <c r="F38" s="37"/>
      <c r="G38" s="37"/>
      <c r="H38" s="37"/>
      <c r="I38" s="37"/>
      <c r="J38" s="38"/>
      <c r="K38" s="1"/>
    </row>
    <row r="39" spans="1:11" ht="13.5" customHeight="1" x14ac:dyDescent="0.25">
      <c r="A39" s="39"/>
      <c r="B39" s="40"/>
      <c r="C39" s="40"/>
      <c r="D39" s="40"/>
      <c r="E39" s="40"/>
      <c r="F39" s="40"/>
      <c r="G39" s="40"/>
      <c r="H39" s="40"/>
      <c r="I39" s="40"/>
      <c r="J39" s="41"/>
    </row>
    <row r="40" spans="1:11" ht="27.75" customHeight="1" x14ac:dyDescent="0.25">
      <c r="A40" s="42" t="s">
        <v>40</v>
      </c>
      <c r="B40" s="42"/>
      <c r="C40" s="42"/>
      <c r="D40" s="42"/>
      <c r="E40" s="42"/>
      <c r="F40" s="42"/>
      <c r="G40" s="42"/>
      <c r="H40" s="42"/>
      <c r="I40" s="42"/>
      <c r="J40" s="42"/>
    </row>
    <row r="41" spans="1:11" ht="51" customHeight="1" x14ac:dyDescent="0.25"/>
    <row r="42" spans="1:11" x14ac:dyDescent="0.25">
      <c r="A42" s="26" t="s">
        <v>65</v>
      </c>
      <c r="B42" s="28">
        <f>+A25</f>
        <v>958638662</v>
      </c>
      <c r="E42" s="6" t="s">
        <v>67</v>
      </c>
    </row>
    <row r="43" spans="1:11" x14ac:dyDescent="0.25">
      <c r="A43" s="26" t="s">
        <v>68</v>
      </c>
      <c r="B43" s="27">
        <v>1006747388.87</v>
      </c>
      <c r="G43" s="77" t="s">
        <v>63</v>
      </c>
      <c r="H43" s="77"/>
      <c r="I43" s="77"/>
    </row>
    <row r="44" spans="1:11" x14ac:dyDescent="0.25">
      <c r="A44" s="26" t="s">
        <v>66</v>
      </c>
      <c r="B44" s="27">
        <v>374635545.32999998</v>
      </c>
      <c r="G44" s="78" t="s">
        <v>64</v>
      </c>
      <c r="H44" s="78"/>
      <c r="I44" s="78"/>
    </row>
  </sheetData>
  <mergeCells count="52">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 ref="B1:J1"/>
    <mergeCell ref="B2:C2"/>
    <mergeCell ref="D2:H2"/>
    <mergeCell ref="B3:C3"/>
    <mergeCell ref="D3:H3"/>
    <mergeCell ref="A4:J4"/>
    <mergeCell ref="B8:J8"/>
    <mergeCell ref="B11:J11"/>
    <mergeCell ref="B12:J12"/>
    <mergeCell ref="A13:J13"/>
    <mergeCell ref="A23:J23"/>
    <mergeCell ref="A24:B24"/>
    <mergeCell ref="I24:J24"/>
    <mergeCell ref="C24:E24"/>
    <mergeCell ref="F24:H24"/>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34:A35"/>
    <mergeCell ref="B35:J35"/>
    <mergeCell ref="A37:J37"/>
    <mergeCell ref="A38:J38"/>
    <mergeCell ref="A39:J39"/>
  </mergeCells>
  <phoneticPr fontId="23" type="noConversion"/>
  <dataValidations xWindow="1124" yWindow="424"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56" orientation="portrait"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5E25B-D319-4E24-8637-F950B257058D}">
  <dimension ref="B11:J17"/>
  <sheetViews>
    <sheetView topLeftCell="A30" workbookViewId="0">
      <selection activeCell="E44" sqref="E44"/>
    </sheetView>
  </sheetViews>
  <sheetFormatPr defaultColWidth="11.42578125" defaultRowHeight="15" x14ac:dyDescent="0.25"/>
  <cols>
    <col min="3" max="3" width="15.5703125" bestFit="1" customWidth="1"/>
    <col min="4" max="5" width="21.28515625" customWidth="1"/>
    <col min="6" max="6" width="15.5703125" bestFit="1" customWidth="1"/>
    <col min="9" max="9" width="15.5703125" bestFit="1" customWidth="1"/>
  </cols>
  <sheetData>
    <row r="11" spans="2:10" x14ac:dyDescent="0.25">
      <c r="D11" t="s">
        <v>77</v>
      </c>
      <c r="F11" t="s">
        <v>78</v>
      </c>
      <c r="I11" t="s">
        <v>79</v>
      </c>
    </row>
    <row r="12" spans="2:10" x14ac:dyDescent="0.25">
      <c r="C12" t="s">
        <v>75</v>
      </c>
      <c r="D12" t="s">
        <v>76</v>
      </c>
    </row>
    <row r="13" spans="2:10" x14ac:dyDescent="0.25">
      <c r="B13" t="s">
        <v>73</v>
      </c>
      <c r="C13" s="29">
        <f>+F13-D13</f>
        <v>321738550.25999999</v>
      </c>
      <c r="D13" s="29">
        <v>115703149.73999999</v>
      </c>
      <c r="E13" s="29">
        <f>SUM(C13:D13)</f>
        <v>437441700</v>
      </c>
      <c r="F13" s="29">
        <v>437441700</v>
      </c>
      <c r="H13" s="29"/>
      <c r="I13" s="29">
        <v>223270930</v>
      </c>
      <c r="J13" s="29"/>
    </row>
    <row r="14" spans="2:10" x14ac:dyDescent="0.25">
      <c r="B14" t="s">
        <v>74</v>
      </c>
      <c r="C14" s="29">
        <f>+F14-D14</f>
        <v>252946282.37</v>
      </c>
      <c r="D14" s="29">
        <v>115506793.94</v>
      </c>
      <c r="E14" s="29"/>
      <c r="F14" s="29">
        <v>368453076.31</v>
      </c>
      <c r="H14" s="29"/>
      <c r="I14" s="29">
        <v>186925258.75</v>
      </c>
      <c r="J14" s="29"/>
    </row>
    <row r="15" spans="2:10" x14ac:dyDescent="0.25">
      <c r="C15" s="29">
        <f>+(C14/C13)*100</f>
        <v>78.61858088363725</v>
      </c>
      <c r="D15" s="29">
        <f>+(D14/D13)*100</f>
        <v>99.830293470453284</v>
      </c>
      <c r="E15" s="29"/>
      <c r="F15" s="29">
        <f>+(F14/F13)*100</f>
        <v>84.229070138946511</v>
      </c>
      <c r="H15" s="29"/>
      <c r="I15" s="29">
        <f>+(I14/I13)*100</f>
        <v>83.721270274638982</v>
      </c>
      <c r="J15" s="29"/>
    </row>
    <row r="16" spans="2:10" x14ac:dyDescent="0.25">
      <c r="C16" s="29"/>
      <c r="D16" s="29"/>
      <c r="E16" s="29"/>
      <c r="F16" s="29"/>
    </row>
    <row r="17" spans="3:5" x14ac:dyDescent="0.25">
      <c r="C17" s="29"/>
      <c r="D17" s="29"/>
      <c r="E17"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Hoja1</vt:lpstr>
      <vt:lpstr>Hoja2</vt:lpstr>
      <vt:lpstr>Hoja1!Print_Area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Tatiana Victoria</cp:lastModifiedBy>
  <cp:lastPrinted>2024-07-19T14:07:14Z</cp:lastPrinted>
  <dcterms:created xsi:type="dcterms:W3CDTF">2021-03-22T15:50:10Z</dcterms:created>
  <dcterms:modified xsi:type="dcterms:W3CDTF">2024-07-19T14:58:36Z</dcterms:modified>
</cp:coreProperties>
</file>