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SEPTIEMBRE\"/>
    </mc:Choice>
  </mc:AlternateContent>
  <bookViews>
    <workbookView xWindow="120" yWindow="195" windowWidth="23715" windowHeight="8640"/>
  </bookViews>
  <sheets>
    <sheet name="SEPTIEMBRE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L48" i="1" l="1"/>
  <c r="L12" i="1"/>
  <c r="K12" i="1" l="1"/>
  <c r="J12" i="1" l="1"/>
  <c r="I12" i="1" l="1"/>
  <c r="I48" i="1"/>
  <c r="C48" i="1" l="1"/>
  <c r="H48" i="1" l="1"/>
  <c r="H12" i="1"/>
  <c r="G48" i="1" l="1"/>
  <c r="F48" i="1" l="1"/>
  <c r="D48" i="1" l="1"/>
  <c r="D6" i="1"/>
  <c r="P7" i="1" l="1"/>
  <c r="O48" i="1" l="1"/>
  <c r="O22" i="1"/>
  <c r="C22" i="1" l="1"/>
  <c r="N48" i="1" l="1"/>
  <c r="N22" i="1"/>
  <c r="N12" i="1" l="1"/>
  <c r="M48" i="1" l="1"/>
  <c r="M22" i="1"/>
  <c r="M12" i="1"/>
  <c r="C12" i="1"/>
  <c r="C6" i="1"/>
  <c r="C5" i="1" l="1"/>
  <c r="K48" i="1" l="1"/>
  <c r="J48" i="1" l="1"/>
  <c r="J22" i="1" l="1"/>
  <c r="G22" i="1" l="1"/>
  <c r="H2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6" i="1"/>
  <c r="J5" i="1" l="1"/>
  <c r="J71" i="1" s="1"/>
  <c r="J84" i="1" s="1"/>
  <c r="I6" i="1"/>
  <c r="I22" i="1"/>
  <c r="I5" i="1" l="1"/>
  <c r="I71" i="1" s="1"/>
  <c r="I84" i="1" s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B71" i="1" s="1"/>
  <c r="B84" i="1" s="1"/>
  <c r="E71" i="1"/>
  <c r="E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<sst xmlns="http://schemas.openxmlformats.org/spreadsheetml/2006/main" count="104" uniqueCount="103">
  <si>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</si>
  <si>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</si>
  <si>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</si>
  <si>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</si>
  <si>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</si>
  <si>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</si>
  <si>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</si>
  <si>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</si>
  <si>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</si>
  <si>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</si>
  <si>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</si>
  <si>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</si>
  <si>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</si>
  <si>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</si>
  <si>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</si>
  <si>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</si>
  <si>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</si>
  <si>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</si>
  <si>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</si>
  <si>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</si>
  <si>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</si>
  <si>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</si>
  <si>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</si>
  <si>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</si>
  <si>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</si>
  <si>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</si>
  <si>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</si>
  <si>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</si>
  <si>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</si>
  <si>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</si>
  <si>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</si>
  <si>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</si>
  <si>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</si>
  <si>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</si>
  <si>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</si>
  <si>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</si>
  <si>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</si>
  <si>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</si>
  <si>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</si>
  <si>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</si>
  <si>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</si>
  <si>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</si>
  <si>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</si>
  <si>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</si>
  <si>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</si>
  <si>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</si>
  <si>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</si>
  <si>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</si>
  <si>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</si>
  <si>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</si>
  <si>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</si>
  <si>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</si>
  <si>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</si>
  <si>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</si>
  <si>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</si>
  <si>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</si>
  <si>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</si>
  <si>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</si>
  <si>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</si>
  <si>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</si>
  <si>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</si>
  <si>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</si>
  <si>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</si>
  <si>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</si>
  <si>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</si>
  <si>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</si>
  <si>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</si>
  <si>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</si>
  <si>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</si>
  <si>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</si>
  <si>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</si>
  <si>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</si>
  <si>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</si>
  <si>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</si>
  <si>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</si>
  <si>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</si>
  <si>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</si>
  <si>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</si>
  <si>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</si>
  <si>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</si>
  <si>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</si>
  <si>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</si>
  <si>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</si>
  <si>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</si>
  <si>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</si>
  <si>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</si>
  <si>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</si>
  <si>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</si>
  <si>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</si>
  <si>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</si>
  <si>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</si>
  <si>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</si>
  <si>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</si>
  <si>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</si>
  <si>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</si>
  <si>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</si>
  <si>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</si>
  <si>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</si>
  <si>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</si>
  <si>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</si>
  <si>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</si>
  <si>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EJECUCION PRESUPUESTARIA Y APLICACIÓN FINANCIERA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</si>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</sst>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17" fontId="5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 shrinkToFit="1"/>
    </xf>
    <xf numFmtId="43" fontId="1" fillId="0" borderId="0" xfId="1" applyFont="1" applyFill="1" applyBorder="1" applyAlignment="1">
      <alignment horizontal="left" vertical="center"/>
    </xf>
    <xf numFmtId="17" fontId="5" fillId="0" borderId="0" xfId="0" applyNumberFormat="1" applyFont="1" applyFill="1" applyBorder="1" applyAlignment="1">
      <alignment horizontal="left" vertical="top" wrapText="1"/>
    </xf>
    <xf numFmtId="43" fontId="5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left" vertical="center" wrapText="1" shrinkToFit="1"/>
    </xf>
    <xf numFmtId="43" fontId="5" fillId="3" borderId="0" xfId="1" applyFont="1" applyFill="1" applyBorder="1" applyAlignment="1">
      <alignment horizontal="left" vertical="top" wrapText="1"/>
    </xf>
    <xf numFmtId="43" fontId="8" fillId="0" borderId="0" xfId="1" applyFont="1" applyFill="1" applyBorder="1" applyAlignment="1">
      <alignment horizontal="left" vertical="top" wrapText="1"/>
    </xf>
    <xf numFmtId="43" fontId="3" fillId="0" borderId="0" xfId="1" applyFont="1" applyFill="1" applyBorder="1" applyAlignment="1">
      <alignment horizontal="left" wrapText="1"/>
    </xf>
    <xf numFmtId="43" fontId="5" fillId="0" borderId="0" xfId="1" applyFont="1" applyFill="1" applyBorder="1" applyAlignment="1">
      <alignment horizontal="left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D1" workbookViewId="0">
      <selection activeCell="N11" sqref="N11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87" customWidth="1"/>
    <col min="4" max="4" width="19.85546875" style="87" customWidth="1"/>
    <col min="5" max="5" width="19.7109375" style="87" customWidth="1"/>
    <col min="6" max="6" width="16.28515625" style="74" customWidth="1"/>
    <col min="7" max="7" width="16.5703125" style="74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85"/>
      <c r="D1" s="85"/>
      <c r="E1" s="85"/>
      <c r="F1" s="24"/>
      <c r="G1" s="24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1" t="s">
        <v>101</v>
      </c>
      <c r="B2" s="3"/>
      <c r="C2" s="97"/>
      <c r="D2" s="81"/>
      <c r="E2" s="81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27" t="s">
        <v>102</v>
      </c>
      <c r="B3" s="104"/>
      <c r="C3" s="98"/>
      <c r="D3" s="81"/>
      <c r="E3" s="81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5" t="s">
        <v>0</v>
      </c>
      <c r="B4" s="105" t="s">
        <v>1</v>
      </c>
      <c r="C4" s="5" t="s">
        <v>2</v>
      </c>
      <c r="D4" s="88" t="s">
        <v>3</v>
      </c>
      <c r="E4" s="5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2" t="s">
        <v>9</v>
      </c>
      <c r="K4" s="6" t="s">
        <v>10</v>
      </c>
      <c r="L4" s="72" t="s">
        <v>11</v>
      </c>
      <c r="M4" s="72" t="s">
        <v>12</v>
      </c>
      <c r="N4" s="72" t="s">
        <v>13</v>
      </c>
      <c r="O4" s="72" t="s">
        <v>14</v>
      </c>
      <c r="P4" s="6" t="s">
        <v>15</v>
      </c>
    </row>
    <row r="5" spans="1:20" ht="20.25" customHeight="1" x14ac:dyDescent="0.25">
      <c r="A5" s="7" t="s">
        <v>16</v>
      </c>
      <c r="B5" s="94">
        <f>+B6+B12+B22+B48+B58</f>
        <v>958638662</v>
      </c>
      <c r="C5" s="79">
        <f>+C12+C22+C48+C6</f>
        <v>48108726.870000005</v>
      </c>
      <c r="D5" s="79">
        <f>+D6+D12+D22+D48</f>
        <v>54533262.850000009</v>
      </c>
      <c r="E5" s="79">
        <f>+E6+E12+E22+E48</f>
        <v>54183585.919999994</v>
      </c>
      <c r="F5" s="94">
        <f>+F6+F12+F22+F48</f>
        <v>78664844.859999999</v>
      </c>
      <c r="G5" s="94">
        <f>+G6+G12+G22+G48</f>
        <v>57932671.629999995</v>
      </c>
      <c r="H5" s="28">
        <f t="shared" ref="H5:M5" si="0">+H6+H12+H22+H48</f>
        <v>58558655.439999998</v>
      </c>
      <c r="I5" s="28">
        <f t="shared" si="0"/>
        <v>64580055.609999999</v>
      </c>
      <c r="J5" s="42">
        <f t="shared" si="0"/>
        <v>74117469.940000013</v>
      </c>
      <c r="K5" s="43">
        <f t="shared" si="0"/>
        <v>70689511.280000001</v>
      </c>
      <c r="L5" s="44">
        <f t="shared" si="0"/>
        <v>81319917.190000013</v>
      </c>
      <c r="M5" s="44">
        <f t="shared" si="0"/>
        <v>0</v>
      </c>
      <c r="N5" s="44">
        <f>+N6+N12+N22+N48</f>
        <v>0</v>
      </c>
      <c r="O5" s="44">
        <f>+O6+O12+O22+O48</f>
        <v>0</v>
      </c>
      <c r="P5" s="45">
        <f>+P6+P12+P22+P48</f>
        <v>594579974.72000003</v>
      </c>
    </row>
    <row r="6" spans="1:20" ht="23.25" customHeight="1" x14ac:dyDescent="0.25">
      <c r="A6" s="8" t="s">
        <v>17</v>
      </c>
      <c r="B6" s="95">
        <f>+B7+B8+B11</f>
        <v>647134974</v>
      </c>
      <c r="C6" s="84">
        <f>+C7+C11+C8</f>
        <v>-53500000</v>
      </c>
      <c r="D6" s="84">
        <f>+D7+D8+D11</f>
        <v>41401714.039999999</v>
      </c>
      <c r="E6" s="84">
        <f>+E7+E8+E11</f>
        <v>41349789.659999996</v>
      </c>
      <c r="F6" s="95">
        <f t="shared" ref="F6:I6" si="1">+F7+F8+F11</f>
        <v>57767144.719999999</v>
      </c>
      <c r="G6" s="95">
        <f t="shared" si="1"/>
        <v>40602920.310000002</v>
      </c>
      <c r="H6" s="29">
        <f t="shared" si="1"/>
        <v>41080328.039999999</v>
      </c>
      <c r="I6" s="29">
        <f t="shared" si="1"/>
        <v>40232034.18</v>
      </c>
      <c r="J6" s="46">
        <f t="shared" ref="J6:O6" si="2">+J7+J8+J11</f>
        <v>41071987.75</v>
      </c>
      <c r="K6" s="47">
        <f t="shared" si="2"/>
        <v>42064059.209999993</v>
      </c>
      <c r="L6" s="48">
        <f t="shared" si="2"/>
        <v>57275989.07</v>
      </c>
      <c r="M6" s="48">
        <f t="shared" si="2"/>
        <v>0</v>
      </c>
      <c r="N6" s="48">
        <f t="shared" si="2"/>
        <v>0</v>
      </c>
      <c r="O6" s="48">
        <f t="shared" si="2"/>
        <v>0</v>
      </c>
      <c r="P6" s="48">
        <f>SUM(D6:O6)</f>
        <v>402845966.97999996</v>
      </c>
    </row>
    <row r="7" spans="1:20" ht="21" customHeight="1" x14ac:dyDescent="0.25">
      <c r="A7" s="9" t="s">
        <v>18</v>
      </c>
      <c r="B7" s="106">
        <v>529809761</v>
      </c>
      <c r="C7" s="82">
        <v>-41500000</v>
      </c>
      <c r="D7" s="82">
        <v>35599050.189999998</v>
      </c>
      <c r="E7" s="82">
        <v>35640049.549999997</v>
      </c>
      <c r="F7" s="82">
        <v>36024876.170000002</v>
      </c>
      <c r="G7" s="82">
        <v>34882956.119999997</v>
      </c>
      <c r="H7" s="30">
        <v>35391744.75</v>
      </c>
      <c r="I7" s="30">
        <v>34621371.130000003</v>
      </c>
      <c r="J7" s="49">
        <v>35384871.68</v>
      </c>
      <c r="K7" s="31">
        <v>36347348.439999998</v>
      </c>
      <c r="L7" s="50">
        <v>35548934.240000002</v>
      </c>
      <c r="M7" s="50"/>
      <c r="N7" s="50"/>
      <c r="O7" s="50"/>
      <c r="P7" s="45">
        <f>SUM(D7:O7)</f>
        <v>319441202.26999998</v>
      </c>
    </row>
    <row r="8" spans="1:20" ht="18" customHeight="1" x14ac:dyDescent="0.25">
      <c r="A8" s="9" t="s">
        <v>19</v>
      </c>
      <c r="B8" s="106">
        <v>44072904</v>
      </c>
      <c r="C8" s="82">
        <v>-7000000</v>
      </c>
      <c r="D8" s="82">
        <v>326600</v>
      </c>
      <c r="E8" s="82">
        <v>296600</v>
      </c>
      <c r="F8" s="82">
        <v>16372383.300000001</v>
      </c>
      <c r="G8" s="82">
        <v>353134.28</v>
      </c>
      <c r="H8" s="30">
        <v>328000</v>
      </c>
      <c r="I8" s="30">
        <v>283700</v>
      </c>
      <c r="J8" s="51">
        <v>349479.98</v>
      </c>
      <c r="K8" s="31">
        <v>369500</v>
      </c>
      <c r="L8" s="52">
        <v>16410091.9</v>
      </c>
      <c r="M8" s="50"/>
      <c r="N8" s="50"/>
      <c r="O8" s="50"/>
      <c r="P8" s="45">
        <f>SUM(D8:O8)</f>
        <v>35089489.460000001</v>
      </c>
    </row>
    <row r="9" spans="1:20" ht="17.25" customHeight="1" x14ac:dyDescent="0.25">
      <c r="A9" s="9" t="s">
        <v>20</v>
      </c>
      <c r="B9" s="106"/>
      <c r="C9" s="82"/>
      <c r="D9" s="82"/>
      <c r="E9" s="82"/>
      <c r="F9" s="82"/>
      <c r="G9" s="82"/>
      <c r="H9" s="31"/>
      <c r="I9" s="36"/>
      <c r="J9" s="51"/>
      <c r="K9" s="31"/>
      <c r="L9" s="50"/>
      <c r="M9" s="50"/>
      <c r="N9" s="50"/>
      <c r="O9" s="50"/>
      <c r="P9" s="45"/>
    </row>
    <row r="10" spans="1:20" ht="30.75" customHeight="1" x14ac:dyDescent="0.25">
      <c r="A10" s="9" t="s">
        <v>21</v>
      </c>
      <c r="B10" s="106"/>
      <c r="C10" s="82"/>
      <c r="D10" s="82"/>
      <c r="E10" s="82"/>
      <c r="F10" s="82"/>
      <c r="G10" s="82"/>
      <c r="H10" s="31"/>
      <c r="I10" s="36"/>
      <c r="J10" s="51"/>
      <c r="K10" s="31"/>
      <c r="L10" s="50"/>
      <c r="M10" s="50"/>
      <c r="N10" s="50"/>
      <c r="O10" s="50"/>
      <c r="P10" s="45"/>
    </row>
    <row r="11" spans="1:20" ht="28.5" customHeight="1" x14ac:dyDescent="0.25">
      <c r="A11" s="10" t="s">
        <v>22</v>
      </c>
      <c r="B11" s="106">
        <v>73252309</v>
      </c>
      <c r="C11" s="82">
        <v>-5000000</v>
      </c>
      <c r="D11" s="82">
        <v>5476063.8499999996</v>
      </c>
      <c r="E11" s="82">
        <v>5413140.1100000003</v>
      </c>
      <c r="F11" s="82">
        <v>5369885.25</v>
      </c>
      <c r="G11" s="82">
        <v>5366829.91</v>
      </c>
      <c r="H11" s="32">
        <v>5360583.29</v>
      </c>
      <c r="I11" s="32">
        <v>5326963.05</v>
      </c>
      <c r="J11" s="53">
        <v>5337636.09</v>
      </c>
      <c r="K11" s="35">
        <v>5347210.7699999996</v>
      </c>
      <c r="L11" s="54">
        <v>5316962.93</v>
      </c>
      <c r="M11" s="54"/>
      <c r="N11" s="54"/>
      <c r="O11" s="54"/>
      <c r="P11" s="55">
        <f>SUM(D11:O11)</f>
        <v>48315275.249999993</v>
      </c>
    </row>
    <row r="12" spans="1:20" ht="26.25" customHeight="1" x14ac:dyDescent="0.25">
      <c r="A12" s="11" t="s">
        <v>23</v>
      </c>
      <c r="B12" s="95">
        <f>+B13+B14+B15+B16+B17+B18+B19+B20+B21</f>
        <v>47759688</v>
      </c>
      <c r="C12" s="84">
        <f>+C18+C19+C20+C21+C17+C13+C14+C15+C16</f>
        <v>37808500</v>
      </c>
      <c r="D12" s="84">
        <f>+D13+D14+D16+D17+D18+D19+D20</f>
        <v>1771955.09</v>
      </c>
      <c r="E12" s="84">
        <f>SUM(E13:E21)</f>
        <v>2919160.5</v>
      </c>
      <c r="F12" s="95">
        <f>+F13+F14+F16+F19+F20+F21+F17</f>
        <v>4154969.7900000005</v>
      </c>
      <c r="G12" s="84">
        <f>+G13+G14+G16+G17+G19+G20</f>
        <v>4262507.9399999995</v>
      </c>
      <c r="H12" s="33">
        <f>+H13+H14+H16+H19+H20+H17+H21</f>
        <v>5027345.2299999995</v>
      </c>
      <c r="I12" s="33">
        <f>+I13+I14+I16+I19+I20+I17+I21</f>
        <v>2711642.83</v>
      </c>
      <c r="J12" s="37">
        <f>SUM(J13:J21)</f>
        <v>9282869.3399999999</v>
      </c>
      <c r="K12" s="37">
        <f>+K13+K16+K17+K19+K20+K14+K21</f>
        <v>8915264.8399999999</v>
      </c>
      <c r="L12" s="56">
        <f>+L13+L14+L16+L18+L19+L20+L17+L21</f>
        <v>8473140.4900000002</v>
      </c>
      <c r="M12" s="56">
        <f>+M13+M16+M17+M19+M20+M14+M21</f>
        <v>0</v>
      </c>
      <c r="N12" s="56">
        <f>+N13+N16+N17+N19+N20+N21+N14</f>
        <v>0</v>
      </c>
      <c r="O12" s="56">
        <f>+O13+O14+O15+O16+O17+O19+O20+O21</f>
        <v>0</v>
      </c>
      <c r="P12" s="56">
        <f>SUM(D12:O12)</f>
        <v>47518856.050000004</v>
      </c>
    </row>
    <row r="13" spans="1:20" ht="20.25" customHeight="1" x14ac:dyDescent="0.25">
      <c r="A13" s="9" t="s">
        <v>24</v>
      </c>
      <c r="B13" s="106">
        <v>4070000</v>
      </c>
      <c r="C13" s="82">
        <v>2430000</v>
      </c>
      <c r="D13" s="82">
        <v>92000</v>
      </c>
      <c r="E13" s="82">
        <v>680541.63</v>
      </c>
      <c r="F13" s="82">
        <v>173000</v>
      </c>
      <c r="G13" s="82">
        <v>686852.22</v>
      </c>
      <c r="H13" s="69">
        <v>527009.87</v>
      </c>
      <c r="I13" s="69">
        <v>150000</v>
      </c>
      <c r="J13" s="69">
        <v>508342.19</v>
      </c>
      <c r="K13" s="35">
        <v>267869.51</v>
      </c>
      <c r="L13" s="54">
        <v>242000</v>
      </c>
      <c r="M13" s="54"/>
      <c r="N13" s="54"/>
      <c r="O13" s="54"/>
      <c r="P13" s="57">
        <f>SUM(D13:O13)</f>
        <v>3327615.42</v>
      </c>
    </row>
    <row r="14" spans="1:20" ht="20.25" customHeight="1" x14ac:dyDescent="0.25">
      <c r="A14" s="9" t="s">
        <v>25</v>
      </c>
      <c r="B14" s="106">
        <v>1806000</v>
      </c>
      <c r="C14" s="82">
        <v>-200000</v>
      </c>
      <c r="D14" s="82"/>
      <c r="E14" s="82"/>
      <c r="F14" s="82">
        <v>198240</v>
      </c>
      <c r="G14" s="82">
        <v>-198240</v>
      </c>
      <c r="H14" s="69">
        <v>301407.40000000002</v>
      </c>
      <c r="I14" s="69"/>
      <c r="J14" s="69">
        <v>225339.5</v>
      </c>
      <c r="K14" s="35">
        <v>109327</v>
      </c>
      <c r="L14" s="54">
        <v>103663</v>
      </c>
      <c r="M14" s="54"/>
      <c r="N14" s="54"/>
      <c r="O14" s="54"/>
      <c r="P14" s="57">
        <f t="shared" ref="P14:P76" si="3">SUM(D14:O14)</f>
        <v>739736.9</v>
      </c>
    </row>
    <row r="15" spans="1:20" ht="21.75" customHeight="1" x14ac:dyDescent="0.25">
      <c r="A15" s="9" t="s">
        <v>26</v>
      </c>
      <c r="B15" s="106">
        <v>975000</v>
      </c>
      <c r="C15" s="82">
        <v>-100000</v>
      </c>
      <c r="D15" s="82"/>
      <c r="E15" s="82"/>
      <c r="F15" s="82"/>
      <c r="G15" s="82"/>
      <c r="H15" s="69"/>
      <c r="I15" s="69"/>
      <c r="J15" s="69"/>
      <c r="K15" s="31"/>
      <c r="L15" s="50"/>
      <c r="M15" s="50"/>
      <c r="N15" s="50"/>
      <c r="O15" s="50"/>
      <c r="P15" s="57">
        <f t="shared" si="3"/>
        <v>0</v>
      </c>
      <c r="T15" s="75"/>
    </row>
    <row r="16" spans="1:20" s="13" customFormat="1" ht="20.25" customHeight="1" x14ac:dyDescent="0.25">
      <c r="A16" s="12" t="s">
        <v>27</v>
      </c>
      <c r="B16" s="106">
        <v>1569116</v>
      </c>
      <c r="C16" s="82">
        <v>-126000</v>
      </c>
      <c r="D16" s="82">
        <v>128647.02</v>
      </c>
      <c r="E16" s="82">
        <v>52504.72</v>
      </c>
      <c r="F16" s="82">
        <v>42081.01</v>
      </c>
      <c r="G16" s="82">
        <v>37802.370000000003</v>
      </c>
      <c r="H16" s="69">
        <v>71143</v>
      </c>
      <c r="I16" s="69">
        <v>46397.31</v>
      </c>
      <c r="J16" s="69">
        <v>32766.6</v>
      </c>
      <c r="K16" s="35">
        <v>67351.63</v>
      </c>
      <c r="L16" s="54">
        <v>34107.519999999997</v>
      </c>
      <c r="M16" s="54"/>
      <c r="N16" s="54"/>
      <c r="O16" s="54"/>
      <c r="P16" s="57">
        <f>SUM(D16:O16)</f>
        <v>512801.18</v>
      </c>
    </row>
    <row r="17" spans="1:16" s="13" customFormat="1" ht="18.75" customHeight="1" x14ac:dyDescent="0.25">
      <c r="A17" s="14" t="s">
        <v>28</v>
      </c>
      <c r="B17" s="106">
        <v>3337000</v>
      </c>
      <c r="C17" s="82">
        <v>1426000</v>
      </c>
      <c r="D17" s="82">
        <v>270390</v>
      </c>
      <c r="E17" s="82"/>
      <c r="F17" s="82">
        <v>340094.68</v>
      </c>
      <c r="G17" s="82">
        <v>260000</v>
      </c>
      <c r="H17" s="69"/>
      <c r="I17" s="69">
        <v>255071.6</v>
      </c>
      <c r="J17" s="69">
        <v>195186.16</v>
      </c>
      <c r="K17" s="35"/>
      <c r="L17" s="54">
        <v>25488</v>
      </c>
      <c r="M17" s="54"/>
      <c r="N17" s="54"/>
      <c r="O17" s="54"/>
      <c r="P17" s="57">
        <f>SUM(D17:O17)</f>
        <v>1346230.44</v>
      </c>
    </row>
    <row r="18" spans="1:16" s="13" customFormat="1" ht="26.25" customHeight="1" x14ac:dyDescent="0.25">
      <c r="A18" s="12" t="s">
        <v>29</v>
      </c>
      <c r="B18" s="106">
        <v>350000</v>
      </c>
      <c r="C18" s="82">
        <v>-30000</v>
      </c>
      <c r="D18" s="82"/>
      <c r="E18" s="82"/>
      <c r="F18" s="82"/>
      <c r="G18" s="82"/>
      <c r="H18" s="69"/>
      <c r="I18" s="69"/>
      <c r="J18" s="69"/>
      <c r="K18" s="35"/>
      <c r="L18" s="54">
        <v>80790.179999999993</v>
      </c>
      <c r="M18" s="54"/>
      <c r="N18" s="54"/>
      <c r="O18" s="54"/>
      <c r="P18" s="57">
        <f>SUM(D18:O18)</f>
        <v>80790.179999999993</v>
      </c>
    </row>
    <row r="19" spans="1:16" s="74" customFormat="1" ht="45.75" customHeight="1" x14ac:dyDescent="0.25">
      <c r="A19" s="10" t="s">
        <v>30</v>
      </c>
      <c r="B19" s="106">
        <v>20178572</v>
      </c>
      <c r="C19" s="82">
        <v>35139500</v>
      </c>
      <c r="D19" s="82">
        <v>1030547.27</v>
      </c>
      <c r="E19" s="82">
        <v>1648624.15</v>
      </c>
      <c r="F19" s="82">
        <v>3056109.1</v>
      </c>
      <c r="G19" s="82">
        <v>3385293.35</v>
      </c>
      <c r="H19" s="69">
        <v>3397442.73</v>
      </c>
      <c r="I19" s="69">
        <v>1917844.12</v>
      </c>
      <c r="J19" s="69">
        <v>6345885.3700000001</v>
      </c>
      <c r="K19" s="36">
        <v>7483083.25</v>
      </c>
      <c r="L19" s="73">
        <v>6121865.79</v>
      </c>
      <c r="M19" s="73"/>
      <c r="N19" s="73"/>
      <c r="O19" s="73"/>
      <c r="P19" s="57">
        <f>SUM(D19:O19)</f>
        <v>34386695.130000003</v>
      </c>
    </row>
    <row r="20" spans="1:16" ht="43.5" customHeight="1" x14ac:dyDescent="0.25">
      <c r="A20" s="100" t="s">
        <v>31</v>
      </c>
      <c r="B20" s="106">
        <v>12914000</v>
      </c>
      <c r="C20" s="82">
        <v>-3081000</v>
      </c>
      <c r="D20" s="82">
        <v>250370.8</v>
      </c>
      <c r="E20" s="82">
        <v>537490</v>
      </c>
      <c r="F20" s="82">
        <v>345445</v>
      </c>
      <c r="G20" s="82">
        <v>90800</v>
      </c>
      <c r="H20" s="69">
        <v>543731.13</v>
      </c>
      <c r="I20" s="69">
        <v>325691.8</v>
      </c>
      <c r="J20" s="69">
        <v>572118.30000000005</v>
      </c>
      <c r="K20" s="36">
        <v>753993.45</v>
      </c>
      <c r="L20" s="52">
        <v>333350</v>
      </c>
      <c r="M20" s="52"/>
      <c r="N20" s="52"/>
      <c r="O20" s="52"/>
      <c r="P20" s="57">
        <f>SUM(D20:O20)</f>
        <v>3752990.4800000004</v>
      </c>
    </row>
    <row r="21" spans="1:16" s="13" customFormat="1" ht="22.5" customHeight="1" x14ac:dyDescent="0.25">
      <c r="A21" s="12" t="s">
        <v>32</v>
      </c>
      <c r="B21" s="106">
        <v>2560000</v>
      </c>
      <c r="C21" s="82">
        <v>2350000</v>
      </c>
      <c r="D21" s="82"/>
      <c r="E21" s="82"/>
      <c r="F21" s="82"/>
      <c r="G21" s="82"/>
      <c r="H21" s="35">
        <v>186611.1</v>
      </c>
      <c r="I21" s="53">
        <v>16638</v>
      </c>
      <c r="J21" s="53">
        <v>1403231.22</v>
      </c>
      <c r="K21" s="35">
        <v>233640</v>
      </c>
      <c r="L21" s="54">
        <v>1531876</v>
      </c>
      <c r="M21" s="54"/>
      <c r="N21" s="54"/>
      <c r="O21" s="54"/>
      <c r="P21" s="57">
        <f t="shared" si="3"/>
        <v>3371996.3200000003</v>
      </c>
    </row>
    <row r="22" spans="1:16" ht="26.25" customHeight="1" x14ac:dyDescent="0.25">
      <c r="A22" s="11" t="s">
        <v>33</v>
      </c>
      <c r="B22" s="95">
        <f>SUM(B23:B31)</f>
        <v>217751000</v>
      </c>
      <c r="C22" s="84">
        <f>SUM(C23:C31)</f>
        <v>22548726.870000001</v>
      </c>
      <c r="D22" s="84">
        <f>SUM(D23:D31)</f>
        <v>11101019.300000001</v>
      </c>
      <c r="E22" s="84">
        <f>+E23+E24+E25+E26+E27+E28+E29+E31</f>
        <v>8505399.1500000004</v>
      </c>
      <c r="F22" s="95">
        <f>+F23+F25+F26+F27+F28+F29+F31+F24</f>
        <v>14146723.550000001</v>
      </c>
      <c r="G22" s="95">
        <f>+G23+G25+G26+G29+G31+G24+G27+G28</f>
        <v>12614457.469999999</v>
      </c>
      <c r="H22" s="33">
        <f>+H23+H25+H26+H27+H28+H29+H31+H24</f>
        <v>10593132.9</v>
      </c>
      <c r="I22" s="33">
        <f>+I23+I25+I24+I26+I27+I28+I29+I31</f>
        <v>17574963.16</v>
      </c>
      <c r="J22" s="37">
        <f>SUM(J23:J31)</f>
        <v>18535491.340000004</v>
      </c>
      <c r="K22" s="37">
        <f>+K23+K24+K25+K26+K27+K28+K29+K31</f>
        <v>11819070.119999999</v>
      </c>
      <c r="L22" s="56">
        <f>+L23+L24+L25+L26+L27+L28+L29+L31</f>
        <v>13489341.09</v>
      </c>
      <c r="M22" s="56">
        <f>+M23+M25+M26+M27+M29+M31+M24+M28</f>
        <v>0</v>
      </c>
      <c r="N22" s="56">
        <f>+N23+N25+N26+N27+N28+N29+N31+N24</f>
        <v>0</v>
      </c>
      <c r="O22" s="56">
        <f>+O23+O25+O26+O27+O28+O29+O31+O24</f>
        <v>0</v>
      </c>
      <c r="P22" s="56">
        <f>SUM(D22:O22)</f>
        <v>118379598.08000001</v>
      </c>
    </row>
    <row r="23" spans="1:16" s="13" customFormat="1" ht="32.25" customHeight="1" x14ac:dyDescent="0.25">
      <c r="A23" s="101" t="s">
        <v>34</v>
      </c>
      <c r="B23" s="107">
        <v>30155000</v>
      </c>
      <c r="C23" s="102">
        <v>26108726.870000001</v>
      </c>
      <c r="D23" s="102">
        <v>2708218.16</v>
      </c>
      <c r="E23" s="102">
        <v>2429409.5299999998</v>
      </c>
      <c r="F23" s="102">
        <v>4113282.42</v>
      </c>
      <c r="G23" s="102">
        <v>3094794.84</v>
      </c>
      <c r="H23" s="32">
        <v>3534250.42</v>
      </c>
      <c r="I23" s="32">
        <v>2902717</v>
      </c>
      <c r="J23" s="53">
        <v>4070745.26</v>
      </c>
      <c r="K23" s="35">
        <v>3135058.57</v>
      </c>
      <c r="L23" s="54">
        <v>4289747.6100000003</v>
      </c>
      <c r="M23" s="54"/>
      <c r="N23" s="54"/>
      <c r="O23" s="54"/>
      <c r="P23" s="58">
        <f>SUM(D23:O23)</f>
        <v>30278223.809999995</v>
      </c>
    </row>
    <row r="24" spans="1:16" s="103" customFormat="1" ht="29.25" customHeight="1" x14ac:dyDescent="0.25">
      <c r="A24" s="12" t="s">
        <v>35</v>
      </c>
      <c r="B24" s="107">
        <v>3095000</v>
      </c>
      <c r="C24" s="102">
        <v>-700000</v>
      </c>
      <c r="D24" s="102">
        <v>123900</v>
      </c>
      <c r="E24" s="102">
        <v>153429.5</v>
      </c>
      <c r="F24" s="102">
        <v>189269.64</v>
      </c>
      <c r="G24" s="102">
        <v>22951</v>
      </c>
      <c r="H24" s="32"/>
      <c r="I24" s="32"/>
      <c r="J24" s="53">
        <v>574837</v>
      </c>
      <c r="K24" s="35">
        <v>48332.800000000003</v>
      </c>
      <c r="L24" s="54">
        <v>273018.08</v>
      </c>
      <c r="M24" s="54"/>
      <c r="N24" s="54"/>
      <c r="O24" s="54"/>
      <c r="P24" s="58">
        <f t="shared" si="3"/>
        <v>1385738.0200000003</v>
      </c>
    </row>
    <row r="25" spans="1:16" s="13" customFormat="1" ht="32.25" customHeight="1" x14ac:dyDescent="0.25">
      <c r="A25" s="101" t="s">
        <v>36</v>
      </c>
      <c r="B25" s="107">
        <v>10343000</v>
      </c>
      <c r="C25" s="102">
        <v>-3200000</v>
      </c>
      <c r="D25" s="102">
        <v>363137.6</v>
      </c>
      <c r="E25" s="102">
        <v>79020.98</v>
      </c>
      <c r="F25" s="102">
        <v>339464.35</v>
      </c>
      <c r="G25" s="102">
        <v>264992.59999999998</v>
      </c>
      <c r="H25" s="32">
        <v>358.79</v>
      </c>
      <c r="I25" s="32">
        <v>1406515.3</v>
      </c>
      <c r="J25" s="53">
        <v>102518.39999999999</v>
      </c>
      <c r="K25" s="35">
        <v>1044822.74</v>
      </c>
      <c r="L25" s="54">
        <v>623413.76000000001</v>
      </c>
      <c r="M25" s="54"/>
      <c r="N25" s="54"/>
      <c r="O25" s="54"/>
      <c r="P25" s="58">
        <f t="shared" si="3"/>
        <v>4224244.5199999996</v>
      </c>
    </row>
    <row r="26" spans="1:16" s="13" customFormat="1" ht="22.5" customHeight="1" x14ac:dyDescent="0.25">
      <c r="A26" s="12" t="s">
        <v>37</v>
      </c>
      <c r="B26" s="107">
        <v>60000000</v>
      </c>
      <c r="C26" s="102">
        <v>-690000</v>
      </c>
      <c r="D26" s="102">
        <v>2727135.58</v>
      </c>
      <c r="E26" s="102">
        <v>2202536.4900000002</v>
      </c>
      <c r="F26" s="102">
        <v>2449791.5</v>
      </c>
      <c r="G26" s="102">
        <v>2186100.4</v>
      </c>
      <c r="H26" s="32">
        <v>2315416.16</v>
      </c>
      <c r="I26" s="32">
        <v>3077206.76</v>
      </c>
      <c r="J26" s="53">
        <v>4440993.91</v>
      </c>
      <c r="K26" s="35">
        <v>1992996.32</v>
      </c>
      <c r="L26" s="54">
        <v>2602204.48</v>
      </c>
      <c r="M26" s="54"/>
      <c r="N26" s="54"/>
      <c r="O26" s="54"/>
      <c r="P26" s="58">
        <f t="shared" si="3"/>
        <v>23994381.600000001</v>
      </c>
    </row>
    <row r="27" spans="1:16" s="13" customFormat="1" ht="28.5" customHeight="1" x14ac:dyDescent="0.25">
      <c r="A27" s="101" t="s">
        <v>38</v>
      </c>
      <c r="B27" s="107">
        <v>1800000</v>
      </c>
      <c r="C27" s="102">
        <v>-750000</v>
      </c>
      <c r="D27" s="102"/>
      <c r="E27" s="102"/>
      <c r="F27" s="102"/>
      <c r="G27" s="102">
        <v>216530</v>
      </c>
      <c r="H27" s="32">
        <v>260909.8</v>
      </c>
      <c r="I27" s="32">
        <v>242678.8</v>
      </c>
      <c r="J27" s="53"/>
      <c r="K27" s="35"/>
      <c r="L27" s="54">
        <v>44462.400000000001</v>
      </c>
      <c r="M27" s="54"/>
      <c r="N27" s="54"/>
      <c r="O27" s="54"/>
      <c r="P27" s="58">
        <f t="shared" si="3"/>
        <v>764581</v>
      </c>
    </row>
    <row r="28" spans="1:16" s="13" customFormat="1" ht="33.75" customHeight="1" x14ac:dyDescent="0.25">
      <c r="A28" s="101" t="s">
        <v>39</v>
      </c>
      <c r="B28" s="107">
        <v>1022000</v>
      </c>
      <c r="C28" s="102">
        <v>-400000</v>
      </c>
      <c r="D28" s="102"/>
      <c r="E28" s="102">
        <v>5895.4</v>
      </c>
      <c r="F28" s="102">
        <v>170920.64</v>
      </c>
      <c r="G28" s="102">
        <v>796.5</v>
      </c>
      <c r="H28" s="32">
        <v>37274.83</v>
      </c>
      <c r="I28" s="32">
        <v>2655</v>
      </c>
      <c r="J28" s="53">
        <v>5642.3</v>
      </c>
      <c r="K28" s="35">
        <v>743.4</v>
      </c>
      <c r="L28" s="54">
        <v>1352288.18</v>
      </c>
      <c r="M28" s="54"/>
      <c r="N28" s="54"/>
      <c r="O28" s="54"/>
      <c r="P28" s="58">
        <f t="shared" si="3"/>
        <v>1576216.25</v>
      </c>
    </row>
    <row r="29" spans="1:16" s="13" customFormat="1" ht="31.5" x14ac:dyDescent="0.25">
      <c r="A29" s="101" t="s">
        <v>40</v>
      </c>
      <c r="B29" s="107">
        <v>35550000</v>
      </c>
      <c r="C29" s="102"/>
      <c r="D29" s="102">
        <v>2209273.7200000002</v>
      </c>
      <c r="E29" s="102">
        <v>1587561.02</v>
      </c>
      <c r="F29" s="102">
        <v>2766270.3</v>
      </c>
      <c r="G29" s="102">
        <v>1379901.22</v>
      </c>
      <c r="H29" s="32">
        <v>1984261.56</v>
      </c>
      <c r="I29" s="32">
        <v>2295467.52</v>
      </c>
      <c r="J29" s="53">
        <v>3075297.72</v>
      </c>
      <c r="K29" s="35">
        <v>1944067.72</v>
      </c>
      <c r="L29" s="54"/>
      <c r="M29" s="54"/>
      <c r="N29" s="54"/>
      <c r="O29" s="54"/>
      <c r="P29" s="58">
        <f t="shared" si="3"/>
        <v>17242100.780000001</v>
      </c>
    </row>
    <row r="30" spans="1:16" ht="30.75" customHeight="1" x14ac:dyDescent="0.25">
      <c r="A30" s="10" t="s">
        <v>41</v>
      </c>
      <c r="B30" s="106"/>
      <c r="C30" s="82"/>
      <c r="D30" s="82"/>
      <c r="E30" s="82"/>
      <c r="F30" s="82"/>
      <c r="G30" s="82"/>
      <c r="H30" s="35"/>
      <c r="I30" s="36"/>
      <c r="J30" s="53"/>
      <c r="K30" s="35"/>
      <c r="L30" s="54"/>
      <c r="M30" s="54"/>
      <c r="N30" s="54"/>
      <c r="O30" s="54"/>
      <c r="P30" s="57">
        <f t="shared" si="3"/>
        <v>0</v>
      </c>
    </row>
    <row r="31" spans="1:16" ht="36.75" customHeight="1" x14ac:dyDescent="0.25">
      <c r="A31" s="9" t="s">
        <v>42</v>
      </c>
      <c r="B31" s="106">
        <v>75786000</v>
      </c>
      <c r="C31" s="82">
        <v>2180000</v>
      </c>
      <c r="D31" s="82">
        <v>2969354.2400000002</v>
      </c>
      <c r="E31" s="82">
        <v>2047546.23</v>
      </c>
      <c r="F31" s="82">
        <v>4117724.7</v>
      </c>
      <c r="G31" s="82">
        <v>5448390.9100000001</v>
      </c>
      <c r="H31" s="30">
        <v>2460661.34</v>
      </c>
      <c r="I31" s="30">
        <v>7647722.7800000003</v>
      </c>
      <c r="J31" s="49">
        <v>6265456.75</v>
      </c>
      <c r="K31" s="36">
        <v>3653048.57</v>
      </c>
      <c r="L31" s="52">
        <v>4304206.58</v>
      </c>
      <c r="M31" s="52"/>
      <c r="N31" s="52"/>
      <c r="O31" s="52"/>
      <c r="P31" s="57">
        <f t="shared" si="3"/>
        <v>38914112.100000001</v>
      </c>
    </row>
    <row r="32" spans="1:16" ht="30" customHeight="1" x14ac:dyDescent="0.25">
      <c r="A32" s="11" t="s">
        <v>43</v>
      </c>
      <c r="B32" s="108"/>
      <c r="C32" s="11"/>
      <c r="D32" s="83"/>
      <c r="E32" s="83"/>
      <c r="F32" s="37"/>
      <c r="G32" s="37"/>
      <c r="H32" s="37"/>
      <c r="I32" s="37"/>
      <c r="J32" s="37"/>
      <c r="K32" s="37"/>
      <c r="L32" s="56"/>
      <c r="M32" s="56"/>
      <c r="N32" s="56"/>
      <c r="O32" s="56"/>
      <c r="P32" s="56">
        <f t="shared" si="3"/>
        <v>0</v>
      </c>
    </row>
    <row r="33" spans="1:16" ht="16.5" customHeight="1" x14ac:dyDescent="0.25">
      <c r="A33" s="10" t="s">
        <v>44</v>
      </c>
      <c r="B33" s="73"/>
      <c r="C33" s="10"/>
      <c r="D33" s="89"/>
      <c r="E33" s="91"/>
      <c r="F33" s="40"/>
      <c r="G33" s="35"/>
      <c r="H33" s="40"/>
      <c r="I33" s="35"/>
      <c r="J33" s="35"/>
      <c r="K33" s="35"/>
      <c r="L33" s="54"/>
      <c r="M33" s="54"/>
      <c r="N33" s="57"/>
      <c r="O33" s="54"/>
      <c r="P33" s="57">
        <f t="shared" si="3"/>
        <v>0</v>
      </c>
    </row>
    <row r="34" spans="1:16" ht="16.5" customHeight="1" x14ac:dyDescent="0.25">
      <c r="A34" s="10" t="s">
        <v>45</v>
      </c>
      <c r="B34" s="73"/>
      <c r="C34" s="10"/>
      <c r="D34" s="89"/>
      <c r="E34" s="91"/>
      <c r="F34" s="40"/>
      <c r="G34" s="35"/>
      <c r="H34" s="40"/>
      <c r="I34" s="35"/>
      <c r="J34" s="35"/>
      <c r="K34" s="35"/>
      <c r="L34" s="54"/>
      <c r="M34" s="54"/>
      <c r="N34" s="57"/>
      <c r="O34" s="54"/>
      <c r="P34" s="57">
        <f t="shared" si="3"/>
        <v>0</v>
      </c>
    </row>
    <row r="35" spans="1:16" ht="16.5" customHeight="1" x14ac:dyDescent="0.25">
      <c r="A35" s="10" t="s">
        <v>46</v>
      </c>
      <c r="B35" s="73"/>
      <c r="C35" s="10"/>
      <c r="D35" s="89"/>
      <c r="E35" s="91"/>
      <c r="F35" s="40"/>
      <c r="G35" s="35"/>
      <c r="H35" s="40"/>
      <c r="I35" s="35"/>
      <c r="J35" s="35"/>
      <c r="K35" s="35"/>
      <c r="L35" s="54"/>
      <c r="M35" s="54"/>
      <c r="N35" s="57"/>
      <c r="O35" s="54"/>
      <c r="P35" s="57">
        <f t="shared" si="3"/>
        <v>0</v>
      </c>
    </row>
    <row r="36" spans="1:16" ht="16.5" customHeight="1" x14ac:dyDescent="0.25">
      <c r="A36" s="10" t="s">
        <v>47</v>
      </c>
      <c r="B36" s="73"/>
      <c r="C36" s="10"/>
      <c r="D36" s="89"/>
      <c r="E36" s="91"/>
      <c r="F36" s="40"/>
      <c r="G36" s="35"/>
      <c r="H36" s="40"/>
      <c r="I36" s="35"/>
      <c r="J36" s="35"/>
      <c r="K36" s="35"/>
      <c r="L36" s="54"/>
      <c r="M36" s="54"/>
      <c r="N36" s="57"/>
      <c r="O36" s="54"/>
      <c r="P36" s="57">
        <f t="shared" si="3"/>
        <v>0</v>
      </c>
    </row>
    <row r="37" spans="1:16" ht="16.5" customHeight="1" x14ac:dyDescent="0.25">
      <c r="A37" s="10" t="s">
        <v>48</v>
      </c>
      <c r="B37" s="73"/>
      <c r="C37" s="10"/>
      <c r="D37" s="89"/>
      <c r="E37" s="91"/>
      <c r="F37" s="40"/>
      <c r="G37" s="35"/>
      <c r="H37" s="40"/>
      <c r="I37" s="35"/>
      <c r="J37" s="35"/>
      <c r="K37" s="35"/>
      <c r="L37" s="54"/>
      <c r="M37" s="54"/>
      <c r="N37" s="57"/>
      <c r="O37" s="54"/>
      <c r="P37" s="57">
        <f t="shared" si="3"/>
        <v>0</v>
      </c>
    </row>
    <row r="38" spans="1:16" ht="16.5" customHeight="1" x14ac:dyDescent="0.25">
      <c r="A38" s="10" t="s">
        <v>49</v>
      </c>
      <c r="B38" s="73"/>
      <c r="C38" s="10"/>
      <c r="D38" s="89"/>
      <c r="E38" s="91"/>
      <c r="F38" s="40"/>
      <c r="G38" s="35"/>
      <c r="H38" s="40"/>
      <c r="I38" s="35"/>
      <c r="J38" s="35"/>
      <c r="K38" s="35"/>
      <c r="L38" s="54"/>
      <c r="M38" s="54"/>
      <c r="N38" s="57"/>
      <c r="O38" s="54"/>
      <c r="P38" s="57">
        <f t="shared" si="3"/>
        <v>0</v>
      </c>
    </row>
    <row r="39" spans="1:16" ht="16.5" customHeight="1" x14ac:dyDescent="0.25">
      <c r="A39" s="10" t="s">
        <v>50</v>
      </c>
      <c r="B39" s="73"/>
      <c r="C39" s="10"/>
      <c r="D39" s="89"/>
      <c r="E39" s="91"/>
      <c r="F39" s="40"/>
      <c r="G39" s="35"/>
      <c r="H39" s="40"/>
      <c r="I39" s="35"/>
      <c r="J39" s="35"/>
      <c r="K39" s="35"/>
      <c r="L39" s="54"/>
      <c r="M39" s="54"/>
      <c r="N39" s="57"/>
      <c r="O39" s="54"/>
      <c r="P39" s="57">
        <f t="shared" si="3"/>
        <v>0</v>
      </c>
    </row>
    <row r="40" spans="1:16" ht="21" customHeight="1" x14ac:dyDescent="0.25">
      <c r="A40" s="11" t="s">
        <v>51</v>
      </c>
      <c r="B40" s="108"/>
      <c r="C40" s="11"/>
      <c r="D40" s="83"/>
      <c r="E40" s="83"/>
      <c r="F40" s="37"/>
      <c r="G40" s="37"/>
      <c r="H40" s="37"/>
      <c r="I40" s="37"/>
      <c r="J40" s="37"/>
      <c r="K40" s="37"/>
      <c r="L40" s="56"/>
      <c r="M40" s="56"/>
      <c r="N40" s="56"/>
      <c r="O40" s="56"/>
      <c r="P40" s="56">
        <f t="shared" si="3"/>
        <v>0</v>
      </c>
    </row>
    <row r="41" spans="1:16" ht="16.5" customHeight="1" x14ac:dyDescent="0.25">
      <c r="A41" s="10" t="s">
        <v>52</v>
      </c>
      <c r="B41" s="73"/>
      <c r="C41" s="10"/>
      <c r="D41" s="89"/>
      <c r="E41" s="91"/>
      <c r="F41" s="40"/>
      <c r="G41" s="35"/>
      <c r="H41" s="40"/>
      <c r="I41" s="35"/>
      <c r="J41" s="35"/>
      <c r="K41" s="35"/>
      <c r="L41" s="54"/>
      <c r="M41" s="54"/>
      <c r="N41" s="57"/>
      <c r="O41" s="54"/>
      <c r="P41" s="57">
        <f t="shared" si="3"/>
        <v>0</v>
      </c>
    </row>
    <row r="42" spans="1:16" ht="16.5" customHeight="1" x14ac:dyDescent="0.25">
      <c r="A42" s="10" t="s">
        <v>53</v>
      </c>
      <c r="B42" s="73"/>
      <c r="C42" s="10"/>
      <c r="D42" s="89"/>
      <c r="E42" s="91"/>
      <c r="F42" s="40"/>
      <c r="G42" s="35"/>
      <c r="H42" s="40"/>
      <c r="I42" s="35"/>
      <c r="J42" s="35"/>
      <c r="K42" s="35"/>
      <c r="L42" s="54"/>
      <c r="M42" s="54"/>
      <c r="N42" s="57"/>
      <c r="O42" s="54"/>
      <c r="P42" s="57">
        <f t="shared" si="3"/>
        <v>0</v>
      </c>
    </row>
    <row r="43" spans="1:16" ht="16.5" customHeight="1" x14ac:dyDescent="0.25">
      <c r="A43" s="10" t="s">
        <v>54</v>
      </c>
      <c r="B43" s="73"/>
      <c r="C43" s="10"/>
      <c r="D43" s="89"/>
      <c r="E43" s="91"/>
      <c r="F43" s="40"/>
      <c r="G43" s="35"/>
      <c r="H43" s="40"/>
      <c r="I43" s="35"/>
      <c r="J43" s="35"/>
      <c r="K43" s="35"/>
      <c r="L43" s="54"/>
      <c r="M43" s="54"/>
      <c r="N43" s="57"/>
      <c r="O43" s="54"/>
      <c r="P43" s="57">
        <f t="shared" si="3"/>
        <v>0</v>
      </c>
    </row>
    <row r="44" spans="1:16" ht="16.5" customHeight="1" x14ac:dyDescent="0.25">
      <c r="A44" s="10" t="s">
        <v>55</v>
      </c>
      <c r="B44" s="73"/>
      <c r="C44" s="10"/>
      <c r="D44" s="89"/>
      <c r="E44" s="91"/>
      <c r="F44" s="40"/>
      <c r="G44" s="35"/>
      <c r="H44" s="40"/>
      <c r="I44" s="35"/>
      <c r="J44" s="35"/>
      <c r="K44" s="35"/>
      <c r="L44" s="54"/>
      <c r="M44" s="54"/>
      <c r="N44" s="57"/>
      <c r="O44" s="54"/>
      <c r="P44" s="57">
        <f t="shared" si="3"/>
        <v>0</v>
      </c>
    </row>
    <row r="45" spans="1:16" ht="16.5" customHeight="1" x14ac:dyDescent="0.25">
      <c r="A45" s="10" t="s">
        <v>56</v>
      </c>
      <c r="B45" s="73"/>
      <c r="C45" s="10"/>
      <c r="D45" s="89"/>
      <c r="E45" s="91"/>
      <c r="F45" s="40"/>
      <c r="G45" s="35"/>
      <c r="H45" s="40"/>
      <c r="I45" s="35"/>
      <c r="J45" s="35"/>
      <c r="K45" s="35"/>
      <c r="L45" s="54"/>
      <c r="M45" s="54"/>
      <c r="N45" s="57"/>
      <c r="O45" s="54"/>
      <c r="P45" s="57">
        <f t="shared" si="3"/>
        <v>0</v>
      </c>
    </row>
    <row r="46" spans="1:16" ht="16.5" customHeight="1" x14ac:dyDescent="0.25">
      <c r="A46" s="10" t="s">
        <v>57</v>
      </c>
      <c r="B46" s="73"/>
      <c r="C46" s="10"/>
      <c r="D46" s="89"/>
      <c r="E46" s="91"/>
      <c r="F46" s="40"/>
      <c r="G46" s="35"/>
      <c r="H46" s="40"/>
      <c r="I46" s="35"/>
      <c r="J46" s="35"/>
      <c r="K46" s="35"/>
      <c r="L46" s="54"/>
      <c r="M46" s="54"/>
      <c r="N46" s="57"/>
      <c r="O46" s="54"/>
      <c r="P46" s="57">
        <f t="shared" si="3"/>
        <v>0</v>
      </c>
    </row>
    <row r="47" spans="1:16" ht="16.5" customHeight="1" x14ac:dyDescent="0.25">
      <c r="A47" s="10" t="s">
        <v>58</v>
      </c>
      <c r="B47" s="73"/>
      <c r="C47" s="10"/>
      <c r="D47" s="89"/>
      <c r="E47" s="91"/>
      <c r="F47" s="40"/>
      <c r="G47" s="35"/>
      <c r="H47" s="40"/>
      <c r="I47" s="35"/>
      <c r="J47" s="35"/>
      <c r="K47" s="35"/>
      <c r="L47" s="54"/>
      <c r="M47" s="54"/>
      <c r="N47" s="57"/>
      <c r="O47" s="54"/>
      <c r="P47" s="57">
        <f t="shared" si="3"/>
        <v>0</v>
      </c>
    </row>
    <row r="48" spans="1:16" ht="17.25" customHeight="1" x14ac:dyDescent="0.25">
      <c r="A48" s="11" t="s">
        <v>59</v>
      </c>
      <c r="B48" s="95">
        <f>SUM(B49:B57)</f>
        <v>45993000</v>
      </c>
      <c r="C48" s="84">
        <f>+C51+C53+C56+C49+C54+C52+C50+C57</f>
        <v>41251500</v>
      </c>
      <c r="D48" s="84">
        <f>+D49+D51+D53+D50+D54</f>
        <v>258574.42</v>
      </c>
      <c r="E48" s="84">
        <f>SUM(E49:E57)</f>
        <v>1409236.6099999999</v>
      </c>
      <c r="F48" s="95">
        <f>+F49+F50+F51+F53+F54</f>
        <v>2596006.8000000003</v>
      </c>
      <c r="G48" s="95">
        <f>SUM(G49:G57)</f>
        <v>452785.91000000003</v>
      </c>
      <c r="H48" s="33">
        <f>+H49+H51+H53+H50+H54+H56</f>
        <v>1857849.27</v>
      </c>
      <c r="I48" s="33">
        <f>+I49+I51+I53+I54+I56+I50</f>
        <v>4061415.44</v>
      </c>
      <c r="J48" s="37">
        <f>SUM(J49:J57)</f>
        <v>5227121.51</v>
      </c>
      <c r="K48" s="37">
        <f>+K49+K50+K53+K51+K54</f>
        <v>7891117.1100000003</v>
      </c>
      <c r="L48" s="56">
        <f>+L49+L51+L53+L54+L50</f>
        <v>2081446.54</v>
      </c>
      <c r="M48" s="56">
        <f>+M49+M51+M50+M56</f>
        <v>0</v>
      </c>
      <c r="N48" s="56">
        <f>+N49+N50+N53+N51+N56</f>
        <v>0</v>
      </c>
      <c r="O48" s="56">
        <f>+O49+O50+O51+O53+O55+O54+O56</f>
        <v>0</v>
      </c>
      <c r="P48" s="56">
        <f t="shared" ref="P48:P55" si="4">SUM(D48:O48)</f>
        <v>25835553.609999999</v>
      </c>
    </row>
    <row r="49" spans="1:16" ht="15.75" x14ac:dyDescent="0.25">
      <c r="A49" s="9" t="s">
        <v>60</v>
      </c>
      <c r="B49" s="106">
        <v>12911000</v>
      </c>
      <c r="C49" s="82">
        <v>-900000</v>
      </c>
      <c r="D49" s="82">
        <v>32394.54</v>
      </c>
      <c r="E49" s="82">
        <v>97163.58</v>
      </c>
      <c r="F49" s="82">
        <v>1081968.6299999999</v>
      </c>
      <c r="G49" s="82">
        <v>166265.87</v>
      </c>
      <c r="H49" s="70">
        <v>457887.3</v>
      </c>
      <c r="I49" s="70">
        <v>434637.74</v>
      </c>
      <c r="J49" s="70">
        <v>525608.57999999996</v>
      </c>
      <c r="K49" s="31">
        <v>2025939.82</v>
      </c>
      <c r="L49" s="50">
        <v>606613.66</v>
      </c>
      <c r="M49" s="50"/>
      <c r="N49" s="50"/>
      <c r="O49" s="50"/>
      <c r="P49" s="57">
        <f t="shared" si="4"/>
        <v>5428479.7200000007</v>
      </c>
    </row>
    <row r="50" spans="1:16" ht="31.5" customHeight="1" x14ac:dyDescent="0.25">
      <c r="A50" s="10" t="s">
        <v>61</v>
      </c>
      <c r="B50" s="106">
        <v>200000</v>
      </c>
      <c r="C50" s="82">
        <v>1500000</v>
      </c>
      <c r="D50" s="82">
        <v>10620</v>
      </c>
      <c r="E50" s="82"/>
      <c r="F50" s="82">
        <v>184080</v>
      </c>
      <c r="G50" s="82"/>
      <c r="H50" s="70">
        <v>97999.99</v>
      </c>
      <c r="I50" s="70">
        <v>11336.17</v>
      </c>
      <c r="J50" s="70">
        <v>50445</v>
      </c>
      <c r="K50" s="35">
        <v>504090</v>
      </c>
      <c r="L50" s="54">
        <v>244732</v>
      </c>
      <c r="M50" s="54"/>
      <c r="N50" s="54"/>
      <c r="O50" s="54"/>
      <c r="P50" s="57">
        <f t="shared" si="4"/>
        <v>1103303.1599999999</v>
      </c>
    </row>
    <row r="51" spans="1:16" ht="33" customHeight="1" x14ac:dyDescent="0.25">
      <c r="A51" s="10" t="s">
        <v>62</v>
      </c>
      <c r="B51" s="106">
        <v>19100000</v>
      </c>
      <c r="C51" s="82">
        <v>9300000</v>
      </c>
      <c r="D51" s="82">
        <v>196359.89</v>
      </c>
      <c r="E51" s="82">
        <v>533330.87</v>
      </c>
      <c r="F51" s="82">
        <v>870834.03</v>
      </c>
      <c r="G51" s="82">
        <v>56050</v>
      </c>
      <c r="H51" s="96">
        <v>330960.73</v>
      </c>
      <c r="I51" s="96">
        <v>3492708.31</v>
      </c>
      <c r="J51" s="96">
        <v>4603927.93</v>
      </c>
      <c r="K51" s="36">
        <v>3702446.89</v>
      </c>
      <c r="L51" s="52">
        <v>434951.81</v>
      </c>
      <c r="M51" s="52"/>
      <c r="N51" s="52"/>
      <c r="O51" s="52"/>
      <c r="P51" s="57">
        <f t="shared" si="4"/>
        <v>14221570.460000001</v>
      </c>
    </row>
    <row r="52" spans="1:16" ht="35.25" customHeight="1" x14ac:dyDescent="0.25">
      <c r="A52" s="10" t="s">
        <v>63</v>
      </c>
      <c r="B52" s="106">
        <v>3300000</v>
      </c>
      <c r="C52" s="82">
        <v>-3200000</v>
      </c>
      <c r="D52" s="82"/>
      <c r="E52" s="82"/>
      <c r="F52" s="82"/>
      <c r="G52" s="82"/>
      <c r="H52" s="70"/>
      <c r="I52" s="70"/>
      <c r="J52" s="70"/>
      <c r="K52" s="35"/>
      <c r="L52" s="54"/>
      <c r="M52" s="54"/>
      <c r="N52" s="54"/>
      <c r="O52" s="54"/>
      <c r="P52" s="57">
        <f t="shared" si="4"/>
        <v>0</v>
      </c>
    </row>
    <row r="53" spans="1:16" ht="33.75" customHeight="1" x14ac:dyDescent="0.25">
      <c r="A53" s="10" t="s">
        <v>64</v>
      </c>
      <c r="B53" s="106">
        <v>2346000</v>
      </c>
      <c r="C53" s="82">
        <v>36610000</v>
      </c>
      <c r="D53" s="82"/>
      <c r="E53" s="82">
        <v>631442.76</v>
      </c>
      <c r="F53" s="82">
        <v>138433.49</v>
      </c>
      <c r="G53" s="82">
        <v>230470.04</v>
      </c>
      <c r="H53" s="96">
        <v>622653.05000000005</v>
      </c>
      <c r="I53" s="96">
        <v>122733.22</v>
      </c>
      <c r="J53" s="96">
        <v>47140</v>
      </c>
      <c r="K53" s="36">
        <v>1658640.4</v>
      </c>
      <c r="L53" s="52">
        <v>560302.77</v>
      </c>
      <c r="M53" s="52"/>
      <c r="N53" s="52"/>
      <c r="O53" s="52"/>
      <c r="P53" s="57">
        <f t="shared" si="4"/>
        <v>4011815.73</v>
      </c>
    </row>
    <row r="54" spans="1:16" ht="15.75" customHeight="1" x14ac:dyDescent="0.25">
      <c r="A54" s="9" t="s">
        <v>65</v>
      </c>
      <c r="B54" s="106">
        <v>1736000</v>
      </c>
      <c r="C54" s="82">
        <v>600000</v>
      </c>
      <c r="D54" s="82">
        <v>19199.990000000002</v>
      </c>
      <c r="E54" s="82">
        <v>147299.4</v>
      </c>
      <c r="F54" s="82">
        <v>320690.65000000002</v>
      </c>
      <c r="G54" s="82"/>
      <c r="H54" s="70">
        <v>323273.2</v>
      </c>
      <c r="I54" s="70"/>
      <c r="J54" s="70"/>
      <c r="K54" s="31"/>
      <c r="L54" s="50">
        <v>234846.3</v>
      </c>
      <c r="M54" s="50"/>
      <c r="N54" s="50"/>
      <c r="O54" s="50"/>
      <c r="P54" s="57">
        <f t="shared" si="4"/>
        <v>1045309.54</v>
      </c>
    </row>
    <row r="55" spans="1:16" ht="15.75" customHeight="1" x14ac:dyDescent="0.25">
      <c r="A55" s="9" t="s">
        <v>66</v>
      </c>
      <c r="B55" s="106"/>
      <c r="C55" s="82"/>
      <c r="D55" s="82"/>
      <c r="E55" s="82"/>
      <c r="F55" s="82"/>
      <c r="G55" s="82"/>
      <c r="H55" s="70"/>
      <c r="I55" s="70"/>
      <c r="J55" s="70"/>
      <c r="K55" s="36"/>
      <c r="L55" s="50"/>
      <c r="M55" s="50"/>
      <c r="N55" s="57"/>
      <c r="O55" s="50"/>
      <c r="P55" s="57">
        <f t="shared" si="4"/>
        <v>0</v>
      </c>
    </row>
    <row r="56" spans="1:16" ht="15.75" x14ac:dyDescent="0.25">
      <c r="A56" s="9" t="s">
        <v>67</v>
      </c>
      <c r="B56" s="106">
        <v>6400000</v>
      </c>
      <c r="C56" s="82">
        <v>-3658500</v>
      </c>
      <c r="D56" s="82"/>
      <c r="E56" s="82"/>
      <c r="F56" s="82"/>
      <c r="G56" s="82"/>
      <c r="H56" s="70">
        <v>25075</v>
      </c>
      <c r="I56" s="70"/>
      <c r="J56" s="70"/>
      <c r="K56" s="36"/>
      <c r="L56" s="50"/>
      <c r="M56" s="50"/>
      <c r="N56" s="57"/>
      <c r="O56" s="50"/>
      <c r="P56" s="57">
        <f t="shared" si="3"/>
        <v>25075</v>
      </c>
    </row>
    <row r="57" spans="1:16" ht="31.5" x14ac:dyDescent="0.25">
      <c r="A57" s="10" t="s">
        <v>68</v>
      </c>
      <c r="B57" s="106"/>
      <c r="C57" s="82">
        <v>1000000</v>
      </c>
      <c r="D57" s="82"/>
      <c r="E57" s="82"/>
      <c r="F57" s="82"/>
      <c r="G57" s="82"/>
      <c r="H57" s="70"/>
      <c r="I57" s="70"/>
      <c r="J57" s="70"/>
      <c r="K57" s="35"/>
      <c r="L57" s="54"/>
      <c r="M57" s="54"/>
      <c r="N57" s="57"/>
      <c r="O57" s="54"/>
      <c r="P57" s="57">
        <f t="shared" si="3"/>
        <v>0</v>
      </c>
    </row>
    <row r="58" spans="1:16" ht="15.75" customHeight="1" x14ac:dyDescent="0.25">
      <c r="A58" s="11" t="s">
        <v>69</v>
      </c>
      <c r="B58" s="108">
        <f>+B60</f>
        <v>0</v>
      </c>
      <c r="C58" s="11"/>
      <c r="D58" s="83"/>
      <c r="E58" s="83"/>
      <c r="F58" s="37"/>
      <c r="G58" s="37"/>
      <c r="H58" s="37"/>
      <c r="I58" s="37"/>
      <c r="J58" s="37"/>
      <c r="K58" s="37"/>
      <c r="L58" s="56"/>
      <c r="M58" s="56"/>
      <c r="N58" s="56"/>
      <c r="O58" s="56"/>
      <c r="P58" s="56">
        <f t="shared" si="3"/>
        <v>0</v>
      </c>
    </row>
    <row r="59" spans="1:16" ht="15.75" customHeight="1" x14ac:dyDescent="0.25">
      <c r="A59" s="9" t="s">
        <v>70</v>
      </c>
      <c r="B59" s="109"/>
      <c r="C59" s="9"/>
      <c r="D59" s="89" t="s">
        <v>71</v>
      </c>
      <c r="E59" s="80"/>
      <c r="F59" s="31"/>
      <c r="G59" s="31"/>
      <c r="H59" s="34" t="s">
        <v>71</v>
      </c>
      <c r="I59" s="31"/>
      <c r="J59" s="31"/>
      <c r="K59" s="31"/>
      <c r="L59" s="50"/>
      <c r="M59" s="50"/>
      <c r="N59" s="57"/>
      <c r="O59" s="50"/>
      <c r="P59" s="57">
        <f t="shared" si="3"/>
        <v>0</v>
      </c>
    </row>
    <row r="60" spans="1:16" ht="15.75" customHeight="1" x14ac:dyDescent="0.25">
      <c r="A60" s="9" t="s">
        <v>72</v>
      </c>
      <c r="B60" s="109"/>
      <c r="C60" s="9"/>
      <c r="D60" s="89"/>
      <c r="E60" s="80"/>
      <c r="F60" s="31"/>
      <c r="G60" s="31"/>
      <c r="H60" s="34"/>
      <c r="I60" s="31"/>
      <c r="J60" s="31"/>
      <c r="K60" s="31"/>
      <c r="L60" s="50"/>
      <c r="M60" s="50"/>
      <c r="N60" s="57"/>
      <c r="O60" s="50"/>
      <c r="P60" s="57">
        <f t="shared" si="3"/>
        <v>0</v>
      </c>
    </row>
    <row r="61" spans="1:16" ht="41.25" customHeight="1" x14ac:dyDescent="0.25">
      <c r="A61" s="10" t="s">
        <v>73</v>
      </c>
      <c r="B61" s="73"/>
      <c r="C61" s="10"/>
      <c r="D61" s="89"/>
      <c r="E61" s="91"/>
      <c r="F61" s="35"/>
      <c r="G61" s="35"/>
      <c r="H61" s="40"/>
      <c r="I61" s="35"/>
      <c r="J61" s="35"/>
      <c r="K61" s="35"/>
      <c r="L61" s="54"/>
      <c r="M61" s="54"/>
      <c r="N61" s="57"/>
      <c r="O61" s="54"/>
      <c r="P61" s="57">
        <f t="shared" si="3"/>
        <v>0</v>
      </c>
    </row>
    <row r="62" spans="1:16" ht="15.75" customHeight="1" x14ac:dyDescent="0.25">
      <c r="A62" s="10" t="s">
        <v>74</v>
      </c>
      <c r="B62" s="73"/>
      <c r="C62" s="10"/>
      <c r="D62" s="90"/>
      <c r="E62" s="91"/>
      <c r="F62" s="35"/>
      <c r="G62" s="35"/>
      <c r="H62" s="35"/>
      <c r="I62" s="35"/>
      <c r="J62" s="35"/>
      <c r="K62" s="35"/>
      <c r="L62" s="54"/>
      <c r="M62" s="54"/>
      <c r="N62" s="58"/>
      <c r="O62" s="54"/>
      <c r="P62" s="57">
        <f t="shared" si="3"/>
        <v>0</v>
      </c>
    </row>
    <row r="63" spans="1:16" ht="15.75" customHeight="1" x14ac:dyDescent="0.25">
      <c r="A63" s="10"/>
      <c r="B63" s="73"/>
      <c r="C63" s="10"/>
      <c r="D63" s="80"/>
      <c r="E63" s="80"/>
      <c r="F63" s="31"/>
      <c r="G63" s="31"/>
      <c r="H63" s="34"/>
      <c r="I63" s="31"/>
      <c r="J63" s="31"/>
      <c r="K63" s="31"/>
      <c r="L63" s="50"/>
      <c r="M63" s="50"/>
      <c r="N63" s="50"/>
      <c r="O63" s="50"/>
      <c r="P63" s="57">
        <f t="shared" si="3"/>
        <v>0</v>
      </c>
    </row>
    <row r="64" spans="1:16" ht="33" customHeight="1" x14ac:dyDescent="0.25">
      <c r="A64" s="11" t="s">
        <v>75</v>
      </c>
      <c r="B64" s="108"/>
      <c r="C64" s="11"/>
      <c r="D64" s="83"/>
      <c r="E64" s="83"/>
      <c r="F64" s="37"/>
      <c r="G64" s="37"/>
      <c r="H64" s="37"/>
      <c r="I64" s="37"/>
      <c r="J64" s="37"/>
      <c r="K64" s="37"/>
      <c r="L64" s="56"/>
      <c r="M64" s="56"/>
      <c r="N64" s="56"/>
      <c r="O64" s="56"/>
      <c r="P64" s="56">
        <f t="shared" si="3"/>
        <v>0</v>
      </c>
    </row>
    <row r="65" spans="1:16" ht="15.75" customHeight="1" x14ac:dyDescent="0.25">
      <c r="A65" s="9" t="s">
        <v>76</v>
      </c>
      <c r="B65" s="109"/>
      <c r="C65" s="9"/>
      <c r="D65" s="89"/>
      <c r="E65" s="80"/>
      <c r="F65" s="31"/>
      <c r="G65" s="31"/>
      <c r="H65" s="34"/>
      <c r="I65" s="31"/>
      <c r="J65" s="31"/>
      <c r="K65" s="31"/>
      <c r="L65" s="50"/>
      <c r="M65" s="50"/>
      <c r="N65" s="57"/>
      <c r="O65" s="50"/>
      <c r="P65" s="57">
        <f t="shared" si="3"/>
        <v>0</v>
      </c>
    </row>
    <row r="66" spans="1:16" ht="31.5" customHeight="1" x14ac:dyDescent="0.25">
      <c r="A66" s="10" t="s">
        <v>77</v>
      </c>
      <c r="B66" s="73"/>
      <c r="C66" s="10"/>
      <c r="D66" s="89"/>
      <c r="E66" s="91"/>
      <c r="F66" s="35"/>
      <c r="G66" s="35"/>
      <c r="H66" s="40"/>
      <c r="I66" s="35"/>
      <c r="J66" s="35"/>
      <c r="K66" s="35"/>
      <c r="L66" s="54"/>
      <c r="M66" s="54"/>
      <c r="N66" s="57"/>
      <c r="O66" s="54"/>
      <c r="P66" s="57">
        <f t="shared" si="3"/>
        <v>0</v>
      </c>
    </row>
    <row r="67" spans="1:16" ht="15.75" customHeight="1" x14ac:dyDescent="0.25">
      <c r="A67" s="11" t="s">
        <v>78</v>
      </c>
      <c r="B67" s="108"/>
      <c r="C67" s="11"/>
      <c r="D67" s="83"/>
      <c r="E67" s="83"/>
      <c r="F67" s="37"/>
      <c r="G67" s="37"/>
      <c r="H67" s="37"/>
      <c r="I67" s="59"/>
      <c r="J67" s="37"/>
      <c r="K67" s="37"/>
      <c r="L67" s="56"/>
      <c r="M67" s="56"/>
      <c r="N67" s="56"/>
      <c r="O67" s="56"/>
      <c r="P67" s="56">
        <f t="shared" si="3"/>
        <v>0</v>
      </c>
    </row>
    <row r="68" spans="1:16" ht="31.5" customHeight="1" x14ac:dyDescent="0.25">
      <c r="A68" s="10" t="s">
        <v>79</v>
      </c>
      <c r="B68" s="73"/>
      <c r="C68" s="10"/>
      <c r="D68" s="89"/>
      <c r="E68" s="91"/>
      <c r="F68" s="35"/>
      <c r="G68" s="35"/>
      <c r="H68" s="40"/>
      <c r="I68" s="35"/>
      <c r="J68" s="35"/>
      <c r="K68" s="35"/>
      <c r="L68" s="54"/>
      <c r="M68" s="54"/>
      <c r="N68" s="54"/>
      <c r="O68" s="54"/>
      <c r="P68" s="57">
        <f t="shared" si="3"/>
        <v>0</v>
      </c>
    </row>
    <row r="69" spans="1:16" ht="31.5" customHeight="1" x14ac:dyDescent="0.25">
      <c r="A69" s="10" t="s">
        <v>80</v>
      </c>
      <c r="B69" s="73"/>
      <c r="C69" s="10"/>
      <c r="D69" s="89"/>
      <c r="E69" s="91"/>
      <c r="F69" s="35"/>
      <c r="G69" s="35"/>
      <c r="H69" s="40"/>
      <c r="I69" s="35"/>
      <c r="J69" s="35"/>
      <c r="K69" s="35"/>
      <c r="L69" s="54"/>
      <c r="M69" s="54"/>
      <c r="N69" s="54"/>
      <c r="O69" s="54"/>
      <c r="P69" s="57">
        <f t="shared" si="3"/>
        <v>0</v>
      </c>
    </row>
    <row r="70" spans="1:16" ht="47.25" x14ac:dyDescent="0.25">
      <c r="A70" s="10" t="s">
        <v>81</v>
      </c>
      <c r="B70" s="73"/>
      <c r="C70" s="10"/>
      <c r="D70" s="89"/>
      <c r="E70" s="91"/>
      <c r="F70" s="35"/>
      <c r="G70" s="35"/>
      <c r="H70" s="40"/>
      <c r="I70" s="35"/>
      <c r="J70" s="35"/>
      <c r="K70" s="35"/>
      <c r="L70" s="60"/>
      <c r="M70" s="54"/>
      <c r="N70" s="54"/>
      <c r="O70" s="54"/>
      <c r="P70" s="57">
        <f t="shared" si="3"/>
        <v>0</v>
      </c>
    </row>
    <row r="71" spans="1:16" s="16" customFormat="1" ht="18.75" customHeight="1" x14ac:dyDescent="0.25">
      <c r="A71" s="15" t="s">
        <v>82</v>
      </c>
      <c r="B71" s="108">
        <f>+B5</f>
        <v>958638662</v>
      </c>
      <c r="C71" s="84">
        <f>+C5</f>
        <v>48108726.870000005</v>
      </c>
      <c r="D71" s="84">
        <f>+D5</f>
        <v>54533262.850000009</v>
      </c>
      <c r="E71" s="84">
        <f>+E6+E12+E22+E48</f>
        <v>54183585.919999994</v>
      </c>
      <c r="F71" s="95">
        <f t="shared" ref="F71:K71" si="5">+F5</f>
        <v>78664844.859999999</v>
      </c>
      <c r="G71" s="95">
        <f t="shared" si="5"/>
        <v>57932671.629999995</v>
      </c>
      <c r="H71" s="33">
        <f t="shared" si="5"/>
        <v>58558655.439999998</v>
      </c>
      <c r="I71" s="37">
        <f t="shared" si="5"/>
        <v>64580055.609999999</v>
      </c>
      <c r="J71" s="37">
        <f t="shared" si="5"/>
        <v>74117469.940000013</v>
      </c>
      <c r="K71" s="37">
        <f t="shared" si="5"/>
        <v>70689511.280000001</v>
      </c>
      <c r="L71" s="48">
        <f>+L5</f>
        <v>81319917.190000013</v>
      </c>
      <c r="M71" s="56">
        <f>+M48+M22+M12+M6</f>
        <v>0</v>
      </c>
      <c r="N71" s="56">
        <f>+N5</f>
        <v>0</v>
      </c>
      <c r="O71" s="56">
        <f>+O5</f>
        <v>0</v>
      </c>
      <c r="P71" s="56">
        <f>SUM(D71:O71)</f>
        <v>594579974.72000003</v>
      </c>
    </row>
    <row r="72" spans="1:16" ht="6.75" customHeight="1" x14ac:dyDescent="0.25">
      <c r="A72" s="17"/>
      <c r="B72" s="110"/>
      <c r="C72" s="10"/>
      <c r="D72" s="89"/>
      <c r="E72" s="80"/>
      <c r="F72" s="31"/>
      <c r="G72" s="31"/>
      <c r="H72" s="34"/>
      <c r="I72" s="34"/>
      <c r="J72" s="34"/>
      <c r="K72" s="34"/>
      <c r="L72" s="50"/>
      <c r="M72" s="50"/>
      <c r="N72" s="50"/>
      <c r="O72" s="50"/>
      <c r="P72" s="57">
        <f t="shared" si="3"/>
        <v>0</v>
      </c>
    </row>
    <row r="73" spans="1:16" ht="19.5" customHeight="1" x14ac:dyDescent="0.25">
      <c r="A73" s="18" t="s">
        <v>83</v>
      </c>
      <c r="B73" s="111"/>
      <c r="C73" s="18"/>
      <c r="D73" s="89"/>
      <c r="E73" s="80"/>
      <c r="F73" s="31"/>
      <c r="G73" s="31"/>
      <c r="H73" s="34"/>
      <c r="I73" s="61"/>
      <c r="J73" s="61"/>
      <c r="K73" s="61"/>
      <c r="L73" s="60"/>
      <c r="M73" s="60"/>
      <c r="N73" s="60"/>
      <c r="O73" s="60"/>
      <c r="P73" s="57">
        <f t="shared" si="3"/>
        <v>0</v>
      </c>
    </row>
    <row r="74" spans="1:16" ht="15.75" x14ac:dyDescent="0.25">
      <c r="A74" s="11" t="s">
        <v>84</v>
      </c>
      <c r="B74" s="108"/>
      <c r="C74" s="11"/>
      <c r="D74" s="83"/>
      <c r="E74" s="83"/>
      <c r="F74" s="37"/>
      <c r="G74" s="37"/>
      <c r="H74" s="37"/>
      <c r="I74" s="47"/>
      <c r="J74" s="47"/>
      <c r="K74" s="47"/>
      <c r="L74" s="48"/>
      <c r="M74" s="48"/>
      <c r="N74" s="48"/>
      <c r="O74" s="48"/>
      <c r="P74" s="56">
        <f t="shared" si="3"/>
        <v>0</v>
      </c>
    </row>
    <row r="75" spans="1:16" ht="31.5" x14ac:dyDescent="0.25">
      <c r="A75" s="10" t="s">
        <v>85</v>
      </c>
      <c r="B75" s="73"/>
      <c r="C75" s="10"/>
      <c r="D75" s="89"/>
      <c r="E75" s="91"/>
      <c r="F75" s="35"/>
      <c r="G75" s="35"/>
      <c r="H75" s="40"/>
      <c r="I75" s="35"/>
      <c r="J75" s="35"/>
      <c r="K75" s="35"/>
      <c r="L75" s="54"/>
      <c r="M75" s="54"/>
      <c r="N75" s="54"/>
      <c r="O75" s="54"/>
      <c r="P75" s="57">
        <f t="shared" si="3"/>
        <v>0</v>
      </c>
    </row>
    <row r="76" spans="1:16" ht="31.5" x14ac:dyDescent="0.25">
      <c r="A76" s="10" t="s">
        <v>86</v>
      </c>
      <c r="B76" s="73"/>
      <c r="C76" s="10"/>
      <c r="D76" s="89"/>
      <c r="E76" s="91"/>
      <c r="F76" s="35"/>
      <c r="G76" s="35"/>
      <c r="H76" s="40"/>
      <c r="I76" s="35"/>
      <c r="J76" s="35"/>
      <c r="K76" s="35"/>
      <c r="L76" s="54"/>
      <c r="M76" s="54"/>
      <c r="N76" s="54"/>
      <c r="O76" s="54"/>
      <c r="P76" s="57">
        <f t="shared" si="3"/>
        <v>0</v>
      </c>
    </row>
    <row r="77" spans="1:16" ht="15.75" customHeight="1" x14ac:dyDescent="0.25">
      <c r="A77" s="11" t="s">
        <v>87</v>
      </c>
      <c r="B77" s="108"/>
      <c r="C77" s="11"/>
      <c r="D77" s="83"/>
      <c r="E77" s="83"/>
      <c r="F77" s="37"/>
      <c r="G77" s="37"/>
      <c r="H77" s="37"/>
      <c r="I77" s="37"/>
      <c r="J77" s="37"/>
      <c r="K77" s="37"/>
      <c r="L77" s="56"/>
      <c r="M77" s="56"/>
      <c r="N77" s="56"/>
      <c r="O77" s="56"/>
      <c r="P77" s="56">
        <f t="shared" ref="P77:P84" si="6">SUM(D77:O77)</f>
        <v>0</v>
      </c>
    </row>
    <row r="78" spans="1:16" ht="31.5" customHeight="1" x14ac:dyDescent="0.25">
      <c r="A78" s="9" t="s">
        <v>88</v>
      </c>
      <c r="B78" s="109"/>
      <c r="C78" s="9"/>
      <c r="D78" s="89"/>
      <c r="E78" s="80"/>
      <c r="F78" s="31"/>
      <c r="G78" s="31"/>
      <c r="H78" s="34"/>
      <c r="I78" s="31"/>
      <c r="J78" s="31"/>
      <c r="K78" s="31"/>
      <c r="L78" s="50"/>
      <c r="M78" s="50"/>
      <c r="N78" s="50"/>
      <c r="O78" s="50"/>
      <c r="P78" s="57">
        <f t="shared" si="6"/>
        <v>0</v>
      </c>
    </row>
    <row r="79" spans="1:16" ht="31.5" x14ac:dyDescent="0.25">
      <c r="A79" s="10" t="s">
        <v>89</v>
      </c>
      <c r="B79" s="73"/>
      <c r="C79" s="10"/>
      <c r="D79" s="89"/>
      <c r="E79" s="91"/>
      <c r="F79" s="35"/>
      <c r="G79" s="35"/>
      <c r="H79" s="40"/>
      <c r="I79" s="35"/>
      <c r="J79" s="35"/>
      <c r="K79" s="35"/>
      <c r="L79" s="54"/>
      <c r="M79" s="54"/>
      <c r="N79" s="54"/>
      <c r="O79" s="54"/>
      <c r="P79" s="57">
        <f t="shared" si="6"/>
        <v>0</v>
      </c>
    </row>
    <row r="80" spans="1:16" ht="15.75" customHeight="1" x14ac:dyDescent="0.25">
      <c r="A80" s="11" t="s">
        <v>90</v>
      </c>
      <c r="B80" s="108"/>
      <c r="C80" s="11"/>
      <c r="D80" s="83"/>
      <c r="E80" s="83"/>
      <c r="F80" s="37"/>
      <c r="G80" s="37"/>
      <c r="H80" s="37"/>
      <c r="I80" s="37"/>
      <c r="J80" s="37"/>
      <c r="K80" s="37"/>
      <c r="L80" s="56"/>
      <c r="M80" s="56"/>
      <c r="N80" s="56"/>
      <c r="O80" s="56"/>
      <c r="P80" s="56">
        <f t="shared" si="6"/>
        <v>0</v>
      </c>
    </row>
    <row r="81" spans="1:16" ht="31.5" x14ac:dyDescent="0.25">
      <c r="A81" s="19" t="s">
        <v>91</v>
      </c>
      <c r="B81" s="73"/>
      <c r="C81" s="10"/>
      <c r="D81" s="89"/>
      <c r="E81" s="91"/>
      <c r="F81" s="35"/>
      <c r="G81" s="35"/>
      <c r="H81" s="35"/>
      <c r="I81" s="35"/>
      <c r="J81" s="35"/>
      <c r="K81" s="35"/>
      <c r="L81" s="54"/>
      <c r="M81" s="54"/>
      <c r="N81" s="54"/>
      <c r="O81" s="54"/>
      <c r="P81" s="62">
        <f t="shared" si="6"/>
        <v>0</v>
      </c>
    </row>
    <row r="82" spans="1:16" ht="15.75" customHeight="1" x14ac:dyDescent="0.25">
      <c r="A82" s="8" t="s">
        <v>92</v>
      </c>
      <c r="B82" s="108"/>
      <c r="C82" s="11"/>
      <c r="D82" s="83"/>
      <c r="E82" s="92"/>
      <c r="F82" s="38"/>
      <c r="G82" s="38"/>
      <c r="H82" s="38"/>
      <c r="I82" s="63"/>
      <c r="J82" s="38"/>
      <c r="K82" s="63"/>
      <c r="L82" s="64"/>
      <c r="M82" s="64"/>
      <c r="N82" s="64"/>
      <c r="O82" s="65"/>
      <c r="P82" s="56">
        <f t="shared" si="6"/>
        <v>0</v>
      </c>
    </row>
    <row r="83" spans="1:16" ht="15.75" x14ac:dyDescent="0.25">
      <c r="A83" s="20"/>
      <c r="B83" s="110"/>
      <c r="C83" s="10"/>
      <c r="D83" s="89"/>
      <c r="E83" s="93"/>
      <c r="F83" s="39"/>
      <c r="G83" s="39"/>
      <c r="H83" s="39"/>
      <c r="I83" s="39"/>
      <c r="J83" s="39"/>
      <c r="K83" s="39"/>
      <c r="L83" s="66"/>
      <c r="M83" s="66"/>
      <c r="N83" s="66"/>
      <c r="O83" s="66"/>
      <c r="P83" s="57">
        <f>SUM(D83:O83)</f>
        <v>0</v>
      </c>
    </row>
    <row r="84" spans="1:16" s="16" customFormat="1" ht="15.75" x14ac:dyDescent="0.25">
      <c r="A84" s="6" t="s">
        <v>93</v>
      </c>
      <c r="B84" s="105">
        <f t="shared" ref="B84:G84" si="7">+B71</f>
        <v>958638662</v>
      </c>
      <c r="C84" s="86">
        <f t="shared" si="7"/>
        <v>48108726.870000005</v>
      </c>
      <c r="D84" s="86">
        <f t="shared" si="7"/>
        <v>54533262.850000009</v>
      </c>
      <c r="E84" s="86">
        <f t="shared" si="7"/>
        <v>54183585.919999994</v>
      </c>
      <c r="F84" s="67">
        <f t="shared" si="7"/>
        <v>78664844.859999999</v>
      </c>
      <c r="G84" s="67">
        <f t="shared" si="7"/>
        <v>57932671.629999995</v>
      </c>
      <c r="H84" s="67">
        <f t="shared" ref="H84:M84" si="8">+H71</f>
        <v>58558655.439999998</v>
      </c>
      <c r="I84" s="68">
        <f t="shared" si="8"/>
        <v>64580055.609999999</v>
      </c>
      <c r="J84" s="68">
        <f t="shared" si="8"/>
        <v>74117469.940000013</v>
      </c>
      <c r="K84" s="68">
        <f t="shared" si="8"/>
        <v>70689511.280000001</v>
      </c>
      <c r="L84" s="41">
        <f t="shared" si="8"/>
        <v>81319917.190000013</v>
      </c>
      <c r="M84" s="41">
        <f t="shared" si="8"/>
        <v>0</v>
      </c>
      <c r="N84" s="41">
        <f>+N71</f>
        <v>0</v>
      </c>
      <c r="O84" s="41">
        <f>+O5</f>
        <v>0</v>
      </c>
      <c r="P84" s="41">
        <f t="shared" si="6"/>
        <v>594579974.72000003</v>
      </c>
    </row>
    <row r="85" spans="1:16" ht="15.75" x14ac:dyDescent="0.25">
      <c r="A85" s="21" t="s">
        <v>94</v>
      </c>
      <c r="B85" s="22"/>
      <c r="C85" s="99"/>
      <c r="D85" s="81"/>
      <c r="E85" s="81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85"/>
      <c r="D86" s="85"/>
      <c r="E86" s="85"/>
      <c r="F86" s="24"/>
      <c r="G86" s="24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3" t="s">
        <v>95</v>
      </c>
      <c r="B87" s="24"/>
      <c r="C87" s="85"/>
      <c r="D87" s="85"/>
      <c r="E87" s="85"/>
      <c r="F87" s="24"/>
      <c r="G87" s="24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5" t="s">
        <v>96</v>
      </c>
      <c r="B88" s="24"/>
      <c r="C88" s="85"/>
      <c r="D88" s="85"/>
      <c r="E88" s="85"/>
      <c r="F88" s="24"/>
      <c r="G88" s="24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6" t="s">
        <v>97</v>
      </c>
      <c r="B89" s="24"/>
      <c r="C89" s="85"/>
      <c r="D89" s="85"/>
      <c r="E89" s="85"/>
      <c r="F89" s="24"/>
      <c r="G89" s="24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85"/>
      <c r="D90" s="85"/>
      <c r="E90" s="85"/>
      <c r="F90" s="24"/>
      <c r="G90" s="24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85"/>
      <c r="D91" s="85"/>
      <c r="E91" s="85"/>
      <c r="F91" s="24"/>
      <c r="G91" s="24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85"/>
      <c r="D92" s="85"/>
      <c r="E92" s="85"/>
      <c r="F92" s="24"/>
      <c r="G92" s="24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85"/>
      <c r="D93" s="85"/>
      <c r="E93" s="85"/>
      <c r="F93" s="24"/>
      <c r="G93" s="24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6" t="s">
        <v>98</v>
      </c>
    </row>
    <row r="99" spans="1:1" ht="15.75" x14ac:dyDescent="0.25">
      <c r="A99" s="77" t="s">
        <v>99</v>
      </c>
    </row>
    <row r="100" spans="1:1" ht="15.75" x14ac:dyDescent="0.25">
      <c r="A100" s="78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SEPTIEMBRE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2024-10-01T14:17:46Z</dcterms:modified>
</cp:coreProperties>
</file>