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NOVIEMBRE\"/>
    </mc:Choice>
  </mc:AlternateContent>
  <bookViews>
    <workbookView xWindow="120" yWindow="195" windowWidth="23715" windowHeight="8640"/>
  </bookViews>
  <sheets>
    <sheet name="NOVIEM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C22" i="1" l="1"/>
  <c r="C6" i="1"/>
  <c r="N48" i="1"/>
  <c r="N22" i="1"/>
  <c r="N6" i="1"/>
  <c r="C12" i="1" l="1"/>
  <c r="M48" i="1"/>
  <c r="L48" i="1" l="1"/>
  <c r="L12" i="1"/>
  <c r="K12" i="1" l="1"/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48" i="1" l="1"/>
  <c r="O22" i="1"/>
  <c r="N12" i="1" l="1"/>
  <c r="M22" i="1" l="1"/>
  <c r="M12" i="1"/>
  <c r="C5" i="1" l="1"/>
  <c r="K48" i="1" l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<sst xmlns="http://schemas.openxmlformats.org/spreadsheetml/2006/main" count="104" uniqueCount="103">
  <si>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</si>
  <si>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</si>
  <si>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</si>
  <si>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</si>
  <si>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</si>
  <si>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</si>
  <si>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</si>
  <si>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</si>
  <si>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</si>
  <si>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</si>
  <si>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</si>
  <si>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</si>
  <si>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</si>
  <si>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</si>
  <si>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</si>
  <si>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</si>
  <si>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</si>
  <si>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</si>
  <si>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</si>
  <si>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</si>
  <si>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</si>
  <si>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</si>
  <si>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</si>
  <si>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</si>
  <si>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</si>
  <si>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</si>
  <si>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</si>
  <si>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</si>
  <si>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</si>
  <si>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</si>
  <si>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</si>
  <si>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</si>
  <si>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</si>
  <si>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</si>
  <si>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</si>
  <si>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</si>
  <si>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</si>
  <si>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</si>
  <si>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</si>
  <si>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</si>
  <si>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</si>
  <si>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</si>
  <si>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</si>
  <si>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</si>
  <si>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</si>
  <si>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</si>
  <si>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</si>
  <si>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</si>
  <si>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</si>
  <si>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</si>
  <si>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</si>
  <si>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</si>
  <si>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</si>
  <si>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</si>
  <si>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</si>
  <si>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</si>
  <si>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</si>
  <si>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</si>
  <si>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</si>
  <si>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</si>
  <si>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</si>
  <si>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</si>
  <si>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</si>
  <si>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</si>
  <si>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</si>
  <si>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</si>
  <si>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</si>
  <si>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</si>
  <si>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</si>
  <si>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</si>
  <si>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</si>
  <si>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</si>
  <si>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</si>
  <si>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</si>
  <si>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</si>
  <si>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</si>
  <si>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</si>
  <si>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</si>
  <si>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</si>
  <si>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</si>
  <si>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</si>
  <si>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</si>
  <si>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</si>
  <si>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</si>
  <si>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</si>
  <si>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</si>
  <si>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</si>
  <si>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</si>
  <si>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</si>
  <si>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</si>
  <si>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</si>
  <si>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</si>
  <si>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</si>
  <si>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</si>
  <si>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</si>
  <si>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</si>
  <si>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</si>
  <si>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</si>
  <si>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</si>
  <si>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</si>
  <si>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</si>
  <si>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NOVIEMBRE 2024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</si>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</sst>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topLeftCell="D1" workbookViewId="0">
      <selection activeCell="A7" sqref="A7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102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101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48108726.869999997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70689511.280000001</v>
      </c>
      <c r="L5" s="44">
        <f t="shared" si="0"/>
        <v>81319917.190000013</v>
      </c>
      <c r="M5" s="44">
        <f t="shared" si="0"/>
        <v>72658561.120000005</v>
      </c>
      <c r="N5" s="44">
        <f>+N6+N12+N22+N48</f>
        <v>95844348.610000014</v>
      </c>
      <c r="O5" s="44">
        <f>+O6+O12+O22+O48</f>
        <v>0</v>
      </c>
      <c r="P5" s="45">
        <f>+P6+P12+P22+P48</f>
        <v>763082884.44999993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+C7+C11+C8+C10</f>
        <v>-54959231.57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O6" si="2">+J7+J8+J11</f>
        <v>41071987.75</v>
      </c>
      <c r="K6" s="47">
        <f t="shared" si="2"/>
        <v>42064059.209999993</v>
      </c>
      <c r="L6" s="48">
        <f t="shared" si="2"/>
        <v>57275989.07</v>
      </c>
      <c r="M6" s="48">
        <f t="shared" si="2"/>
        <v>40050254.139999993</v>
      </c>
      <c r="N6" s="48">
        <f>+N7+N8+N11+N10</f>
        <v>72704278.440000013</v>
      </c>
      <c r="O6" s="48">
        <f t="shared" si="2"/>
        <v>0</v>
      </c>
      <c r="P6" s="48">
        <f>SUM(D6:O6)</f>
        <v>515600499.55999994</v>
      </c>
    </row>
    <row r="7" spans="1:20" ht="21" customHeight="1" x14ac:dyDescent="0.25">
      <c r="A7" s="9" t="s">
        <v>18</v>
      </c>
      <c r="B7" s="106">
        <v>529809761</v>
      </c>
      <c r="C7" s="82">
        <v>-41500000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>
        <v>36347348.439999998</v>
      </c>
      <c r="L7" s="50">
        <v>35548934.240000002</v>
      </c>
      <c r="M7" s="50">
        <v>34350466.799999997</v>
      </c>
      <c r="N7" s="50">
        <v>66586983.32</v>
      </c>
      <c r="O7" s="50"/>
      <c r="P7" s="45">
        <f>SUM(D7:O7)</f>
        <v>420378652.38999999</v>
      </c>
    </row>
    <row r="8" spans="1:20" ht="18" customHeight="1" x14ac:dyDescent="0.25">
      <c r="A8" s="9" t="s">
        <v>19</v>
      </c>
      <c r="B8" s="106">
        <v>44072904</v>
      </c>
      <c r="C8" s="82">
        <v>-7550000</v>
      </c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>
        <v>369500</v>
      </c>
      <c r="L8" s="52">
        <v>16410091.9</v>
      </c>
      <c r="M8" s="50">
        <v>427060.65</v>
      </c>
      <c r="N8" s="50">
        <v>353800</v>
      </c>
      <c r="O8" s="50"/>
      <c r="P8" s="45">
        <f>SUM(D8:O8)</f>
        <v>35870350.109999999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>
        <v>690768.43</v>
      </c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>
        <v>490768.43</v>
      </c>
      <c r="O10" s="50"/>
      <c r="P10" s="45"/>
    </row>
    <row r="11" spans="1:20" ht="28.5" customHeight="1" x14ac:dyDescent="0.25">
      <c r="A11" s="10" t="s">
        <v>22</v>
      </c>
      <c r="B11" s="106">
        <v>73252309</v>
      </c>
      <c r="C11" s="82">
        <v>-6600000</v>
      </c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>
        <v>5347210.7699999996</v>
      </c>
      <c r="L11" s="54">
        <v>5316962.93</v>
      </c>
      <c r="M11" s="54">
        <v>5272726.6900000004</v>
      </c>
      <c r="N11" s="54">
        <v>5272726.6900000004</v>
      </c>
      <c r="O11" s="54"/>
      <c r="P11" s="55">
        <f>SUM(D11:O11)</f>
        <v>58860728.629999988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38369731.57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+K13+K16+K17+K19+K20+K14+K21</f>
        <v>8915264.8399999999</v>
      </c>
      <c r="L12" s="56">
        <f>+L13+L14+L16+L18+L19+L20+L17+L21</f>
        <v>8473140.4900000002</v>
      </c>
      <c r="M12" s="56">
        <f>+M13+M16+M17+M19+M20+M14+M21</f>
        <v>6472647.79</v>
      </c>
      <c r="N12" s="56">
        <f>+N13+N16+N17+N19+N20+N21+N14</f>
        <v>6923260.0499999998</v>
      </c>
      <c r="O12" s="56">
        <f>+O13+O14+O15+O16+O17+O19+O20+O21</f>
        <v>0</v>
      </c>
      <c r="P12" s="56">
        <f>SUM(D12:O12)</f>
        <v>60914763.890000001</v>
      </c>
    </row>
    <row r="13" spans="1:20" ht="20.25" customHeight="1" x14ac:dyDescent="0.25">
      <c r="A13" s="9" t="s">
        <v>24</v>
      </c>
      <c r="B13" s="106">
        <v>4070000</v>
      </c>
      <c r="C13" s="82">
        <v>2880000</v>
      </c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>
        <v>267869.51</v>
      </c>
      <c r="L13" s="54">
        <v>242000</v>
      </c>
      <c r="M13" s="54">
        <v>1166426.3799999999</v>
      </c>
      <c r="N13" s="54">
        <v>362490.9</v>
      </c>
      <c r="O13" s="54"/>
      <c r="P13" s="57">
        <f>SUM(D13:O13)</f>
        <v>4856532.7</v>
      </c>
    </row>
    <row r="14" spans="1:20" ht="20.25" customHeight="1" x14ac:dyDescent="0.25">
      <c r="A14" s="9" t="s">
        <v>25</v>
      </c>
      <c r="B14" s="106">
        <v>1806000</v>
      </c>
      <c r="C14" s="82">
        <v>-150000</v>
      </c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>
        <v>109327</v>
      </c>
      <c r="L14" s="54">
        <v>103663</v>
      </c>
      <c r="M14" s="54">
        <v>60483.01</v>
      </c>
      <c r="N14" s="54">
        <v>355203.6</v>
      </c>
      <c r="O14" s="54"/>
      <c r="P14" s="57">
        <f t="shared" ref="P14:P76" si="3">SUM(D14:O14)</f>
        <v>1155423.51</v>
      </c>
    </row>
    <row r="15" spans="1:20" ht="21.75" customHeight="1" x14ac:dyDescent="0.25">
      <c r="A15" s="9" t="s">
        <v>26</v>
      </c>
      <c r="B15" s="106">
        <v>975000</v>
      </c>
      <c r="C15" s="82">
        <v>-450000</v>
      </c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>
        <v>-126000</v>
      </c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>
        <v>67351.63</v>
      </c>
      <c r="L16" s="54">
        <v>34107.519999999997</v>
      </c>
      <c r="M16" s="54">
        <v>57333.59</v>
      </c>
      <c r="N16" s="54">
        <v>97092.61</v>
      </c>
      <c r="O16" s="54"/>
      <c r="P16" s="57">
        <f>SUM(D16:O16)</f>
        <v>667227.38</v>
      </c>
    </row>
    <row r="17" spans="1:16" s="13" customFormat="1" ht="18.75" customHeight="1" x14ac:dyDescent="0.25">
      <c r="A17" s="14" t="s">
        <v>28</v>
      </c>
      <c r="B17" s="106">
        <v>3337000</v>
      </c>
      <c r="C17" s="82">
        <v>2235231.5699999998</v>
      </c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>
        <v>25488</v>
      </c>
      <c r="M17" s="54">
        <v>1403100.24</v>
      </c>
      <c r="N17" s="54">
        <v>1096100.01</v>
      </c>
      <c r="O17" s="54"/>
      <c r="P17" s="57">
        <f>SUM(D17:O17)</f>
        <v>3845430.6899999995</v>
      </c>
    </row>
    <row r="18" spans="1:16" s="13" customFormat="1" ht="26.25" customHeight="1" x14ac:dyDescent="0.25">
      <c r="A18" s="12" t="s">
        <v>29</v>
      </c>
      <c r="B18" s="106">
        <v>350000</v>
      </c>
      <c r="C18" s="82">
        <v>-255000</v>
      </c>
      <c r="D18" s="82"/>
      <c r="E18" s="82"/>
      <c r="F18" s="82"/>
      <c r="G18" s="82"/>
      <c r="H18" s="69"/>
      <c r="I18" s="69"/>
      <c r="J18" s="69"/>
      <c r="K18" s="35"/>
      <c r="L18" s="54">
        <v>80790.179999999993</v>
      </c>
      <c r="M18" s="54"/>
      <c r="N18" s="54"/>
      <c r="O18" s="54"/>
      <c r="P18" s="57">
        <f>SUM(D18:O18)</f>
        <v>80790.179999999993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33973500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>
        <v>7483083.25</v>
      </c>
      <c r="L19" s="73">
        <v>6121865.79</v>
      </c>
      <c r="M19" s="73">
        <v>3008027.1</v>
      </c>
      <c r="N19" s="73">
        <v>4299803.8</v>
      </c>
      <c r="O19" s="73"/>
      <c r="P19" s="57">
        <f>SUM(D19:O19)</f>
        <v>41694526.030000001</v>
      </c>
    </row>
    <row r="20" spans="1:16" ht="43.5" customHeight="1" x14ac:dyDescent="0.25">
      <c r="A20" s="100" t="s">
        <v>31</v>
      </c>
      <c r="B20" s="106">
        <v>12914000</v>
      </c>
      <c r="C20" s="82">
        <v>-3268000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>
        <v>753993.45</v>
      </c>
      <c r="L20" s="52">
        <v>333350</v>
      </c>
      <c r="M20" s="52">
        <v>765158.87</v>
      </c>
      <c r="N20" s="52">
        <v>712569.13</v>
      </c>
      <c r="O20" s="52"/>
      <c r="P20" s="57">
        <f>SUM(D20:O20)</f>
        <v>5230718.4800000004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3530000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>
        <v>233640</v>
      </c>
      <c r="L21" s="54">
        <v>1531876</v>
      </c>
      <c r="M21" s="54">
        <v>12118.6</v>
      </c>
      <c r="N21" s="54"/>
      <c r="O21" s="54"/>
      <c r="P21" s="57">
        <f t="shared" si="3"/>
        <v>3384114.9200000004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19646726.870000001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11819070.119999999</v>
      </c>
      <c r="L22" s="56">
        <f>+L23+L24+L25+L26+L27+L28+L29+L31</f>
        <v>13489341.09</v>
      </c>
      <c r="M22" s="56">
        <f>+M23+M25+M26+M27+M29+M31+M24+M28</f>
        <v>16574744.760000002</v>
      </c>
      <c r="N22" s="56">
        <f>+N23+N25+N26+N27+N28+N29+N31+N24</f>
        <v>15330439.829999998</v>
      </c>
      <c r="O22" s="56">
        <f>+O23+O25+O26+O27+O28+O29+O31+O24</f>
        <v>0</v>
      </c>
      <c r="P22" s="56">
        <f>SUM(D22:O22)</f>
        <v>150284782.67000002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30608726.870000001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>
        <v>3135058.57</v>
      </c>
      <c r="L23" s="54">
        <v>4289747.6100000003</v>
      </c>
      <c r="M23" s="54">
        <v>3247794.5</v>
      </c>
      <c r="N23" s="54">
        <v>4535088.79</v>
      </c>
      <c r="O23" s="54"/>
      <c r="P23" s="58">
        <f>SUM(D23:O23)</f>
        <v>38061107.099999994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-1120000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>
        <v>48332.800000000003</v>
      </c>
      <c r="L24" s="54">
        <v>273018.08</v>
      </c>
      <c r="M24" s="54"/>
      <c r="N24" s="54"/>
      <c r="O24" s="54"/>
      <c r="P24" s="58">
        <f t="shared" si="3"/>
        <v>1385738.0200000003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-2550000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>
        <v>1044822.74</v>
      </c>
      <c r="L25" s="54">
        <v>623413.76000000001</v>
      </c>
      <c r="M25" s="54">
        <v>554605.31000000006</v>
      </c>
      <c r="N25" s="54">
        <v>43690.97</v>
      </c>
      <c r="O25" s="54"/>
      <c r="P25" s="58">
        <f t="shared" si="3"/>
        <v>4822540.8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-5110000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>
        <v>1992996.32</v>
      </c>
      <c r="L26" s="54">
        <v>2602204.48</v>
      </c>
      <c r="M26" s="54">
        <v>4038952.35</v>
      </c>
      <c r="N26" s="54">
        <v>5136701.78</v>
      </c>
      <c r="O26" s="54"/>
      <c r="P26" s="58">
        <f t="shared" si="3"/>
        <v>33170035.730000004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-982000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>
        <v>44462.400000000001</v>
      </c>
      <c r="M27" s="54"/>
      <c r="N27" s="54"/>
      <c r="O27" s="54"/>
      <c r="P27" s="58">
        <f t="shared" si="3"/>
        <v>764581</v>
      </c>
    </row>
    <row r="28" spans="1:16" s="13" customFormat="1" ht="33.75" customHeight="1" x14ac:dyDescent="0.25">
      <c r="A28" s="101" t="s">
        <v>39</v>
      </c>
      <c r="B28" s="107">
        <v>1022000</v>
      </c>
      <c r="C28" s="102">
        <v>-270000</v>
      </c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>
        <v>743.4</v>
      </c>
      <c r="L28" s="54">
        <v>1352288.18</v>
      </c>
      <c r="M28" s="54">
        <v>3422</v>
      </c>
      <c r="N28" s="54">
        <v>8024</v>
      </c>
      <c r="O28" s="54"/>
      <c r="P28" s="58">
        <f t="shared" si="3"/>
        <v>1587662.25</v>
      </c>
    </row>
    <row r="29" spans="1:16" s="13" customFormat="1" ht="31.5" x14ac:dyDescent="0.25">
      <c r="A29" s="101" t="s">
        <v>40</v>
      </c>
      <c r="B29" s="107">
        <v>35550000</v>
      </c>
      <c r="C29" s="102">
        <v>2046000</v>
      </c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>
        <v>1944067.72</v>
      </c>
      <c r="L29" s="54"/>
      <c r="M29" s="54">
        <v>3087745.82</v>
      </c>
      <c r="N29" s="54">
        <v>2486118.17</v>
      </c>
      <c r="O29" s="54"/>
      <c r="P29" s="58">
        <f t="shared" si="3"/>
        <v>22815964.770000003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-2976000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>
        <v>3653048.57</v>
      </c>
      <c r="L31" s="52">
        <v>4304206.58</v>
      </c>
      <c r="M31" s="52">
        <v>5642224.7800000003</v>
      </c>
      <c r="N31" s="52">
        <v>3120816.12</v>
      </c>
      <c r="O31" s="52"/>
      <c r="P31" s="57">
        <f t="shared" si="3"/>
        <v>47677153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45051500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7891117.1100000003</v>
      </c>
      <c r="L48" s="56">
        <f>+L49+L51+L53+L54+L50</f>
        <v>2081446.54</v>
      </c>
      <c r="M48" s="56">
        <f>+M49+M51+M50+M56+M53</f>
        <v>9560914.4300000016</v>
      </c>
      <c r="N48" s="56">
        <f>+N49+N50+N53+N51+N56+N52</f>
        <v>886370.29</v>
      </c>
      <c r="O48" s="56">
        <f>+O49+O50+O51+O53+O55+O54+O56</f>
        <v>0</v>
      </c>
      <c r="P48" s="56">
        <f t="shared" ref="P48:P55" si="4">SUM(D48:O48)</f>
        <v>36282838.329999998</v>
      </c>
    </row>
    <row r="49" spans="1:16" ht="15.75" x14ac:dyDescent="0.25">
      <c r="A49" s="9" t="s">
        <v>60</v>
      </c>
      <c r="B49" s="106">
        <v>12911000</v>
      </c>
      <c r="C49" s="82">
        <v>-1300000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>
        <v>2025939.82</v>
      </c>
      <c r="L49" s="50">
        <v>606613.66</v>
      </c>
      <c r="M49" s="50">
        <v>499995.05</v>
      </c>
      <c r="N49" s="50">
        <v>665871.41</v>
      </c>
      <c r="O49" s="50"/>
      <c r="P49" s="57">
        <f t="shared" si="4"/>
        <v>6594346.1800000006</v>
      </c>
    </row>
    <row r="50" spans="1:16" ht="31.5" customHeight="1" x14ac:dyDescent="0.25">
      <c r="A50" s="10" t="s">
        <v>61</v>
      </c>
      <c r="B50" s="106">
        <v>200000</v>
      </c>
      <c r="C50" s="82">
        <v>1500000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>
        <v>504090</v>
      </c>
      <c r="L50" s="54">
        <v>244732</v>
      </c>
      <c r="M50" s="54">
        <v>318949.23</v>
      </c>
      <c r="N50" s="54"/>
      <c r="O50" s="54"/>
      <c r="P50" s="57">
        <f t="shared" si="4"/>
        <v>1422252.39</v>
      </c>
    </row>
    <row r="51" spans="1:16" ht="33" customHeight="1" x14ac:dyDescent="0.25">
      <c r="A51" s="10" t="s">
        <v>62</v>
      </c>
      <c r="B51" s="106">
        <v>19100000</v>
      </c>
      <c r="C51" s="82">
        <v>18300000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>
        <v>3702446.89</v>
      </c>
      <c r="L51" s="52">
        <v>434951.81</v>
      </c>
      <c r="M51" s="52">
        <v>8074442.1699999999</v>
      </c>
      <c r="N51" s="52">
        <v>18424.28</v>
      </c>
      <c r="O51" s="52"/>
      <c r="P51" s="57">
        <f t="shared" si="4"/>
        <v>22314436.910000004</v>
      </c>
    </row>
    <row r="52" spans="1:16" ht="35.25" customHeight="1" x14ac:dyDescent="0.25">
      <c r="A52" s="10" t="s">
        <v>63</v>
      </c>
      <c r="B52" s="106">
        <v>3300000</v>
      </c>
      <c r="C52" s="82">
        <v>-3200000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>
        <v>201874.6</v>
      </c>
      <c r="O52" s="54"/>
      <c r="P52" s="57">
        <f t="shared" si="4"/>
        <v>201874.6</v>
      </c>
    </row>
    <row r="53" spans="1:16" ht="33.75" customHeight="1" x14ac:dyDescent="0.25">
      <c r="A53" s="10" t="s">
        <v>64</v>
      </c>
      <c r="B53" s="106">
        <v>2346000</v>
      </c>
      <c r="C53" s="82">
        <v>31909800</v>
      </c>
      <c r="D53" s="82"/>
      <c r="E53" s="82">
        <v>631442.76</v>
      </c>
      <c r="F53" s="82">
        <v>138433.49</v>
      </c>
      <c r="G53" s="82">
        <v>230470.04</v>
      </c>
      <c r="H53" s="96">
        <v>622653.05000000005</v>
      </c>
      <c r="I53" s="96">
        <v>122733.22</v>
      </c>
      <c r="J53" s="96">
        <v>47140</v>
      </c>
      <c r="K53" s="36">
        <v>1658640.4</v>
      </c>
      <c r="L53" s="52">
        <v>560302.77</v>
      </c>
      <c r="M53" s="52">
        <v>667527.98</v>
      </c>
      <c r="N53" s="52"/>
      <c r="O53" s="52"/>
      <c r="P53" s="57">
        <f t="shared" si="4"/>
        <v>4679343.71</v>
      </c>
    </row>
    <row r="54" spans="1:16" ht="15.75" customHeight="1" x14ac:dyDescent="0.25">
      <c r="A54" s="9" t="s">
        <v>65</v>
      </c>
      <c r="B54" s="106">
        <v>1736000</v>
      </c>
      <c r="C54" s="82">
        <v>600000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>
        <v>234846.3</v>
      </c>
      <c r="M54" s="50"/>
      <c r="N54" s="50"/>
      <c r="O54" s="50"/>
      <c r="P54" s="57">
        <f t="shared" si="4"/>
        <v>1045309.54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-3758300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62">
        <v>200</v>
      </c>
      <c r="O56" s="50"/>
      <c r="P56" s="57">
        <f t="shared" si="3"/>
        <v>25275</v>
      </c>
    </row>
    <row r="57" spans="1:16" ht="31.5" x14ac:dyDescent="0.25">
      <c r="A57" s="10" t="s">
        <v>68</v>
      </c>
      <c r="B57" s="106"/>
      <c r="C57" s="82">
        <v>1000000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3"/>
        <v>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48108726.869999997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70689511.280000001</v>
      </c>
      <c r="L71" s="48">
        <f>+L5</f>
        <v>81319917.190000013</v>
      </c>
      <c r="M71" s="56">
        <f>+M48+M22+M12+M6</f>
        <v>72658561.120000005</v>
      </c>
      <c r="N71" s="56">
        <f>+N5</f>
        <v>95844348.610000014</v>
      </c>
      <c r="O71" s="56">
        <f>+O5</f>
        <v>0</v>
      </c>
      <c r="P71" s="56">
        <f>SUM(D71:O71)</f>
        <v>763082884.45000005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48108726.869999997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70689511.280000001</v>
      </c>
      <c r="L84" s="41">
        <f t="shared" si="8"/>
        <v>81319917.190000013</v>
      </c>
      <c r="M84" s="41">
        <f t="shared" si="8"/>
        <v>72658561.120000005</v>
      </c>
      <c r="N84" s="41">
        <f>+N71</f>
        <v>95844348.610000014</v>
      </c>
      <c r="O84" s="41">
        <f>+O5</f>
        <v>0</v>
      </c>
      <c r="P84" s="41">
        <f t="shared" si="6"/>
        <v>763082884.45000005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NOVIEMBRE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2024-12-06T15:47:14Z</dcterms:modified>
</cp:coreProperties>
</file>