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JOSEPHINE KING\informes fisicos financieros\2025\"/>
    </mc:Choice>
  </mc:AlternateContent>
  <xr:revisionPtr revIDLastSave="0" documentId="13_ncr:1_{9BF09BF0-EA06-4A82-BD37-32539C37AAD8}" xr6:coauthVersionLast="47" xr6:coauthVersionMax="47" xr10:uidLastSave="{00000000-0000-0000-0000-000000000000}"/>
  <bookViews>
    <workbookView xWindow="-120" yWindow="-120" windowWidth="20730" windowHeight="11040" xr2:uid="{4338FEAE-DB8E-4C02-BE6D-DDC1311F061E}"/>
  </bookViews>
  <sheets>
    <sheet name="Hoja1" sheetId="1" r:id="rId1"/>
  </sheets>
  <externalReferences>
    <externalReference r:id="rId2"/>
  </externalReferences>
  <definedNames>
    <definedName name="_xlnm.Print_Area" localSheetId="0">Hoja1!$A$1:$J$47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4" i="1" l="1"/>
  <c r="B43" i="1"/>
  <c r="B42" i="1"/>
  <c r="J29" i="1" l="1"/>
  <c r="I29" i="1"/>
  <c r="I25" i="1"/>
  <c r="C16" i="1"/>
  <c r="C15" i="1"/>
  <c r="C14" i="1"/>
</calcChain>
</file>

<file path=xl/sharedStrings.xml><?xml version="1.0" encoding="utf-8"?>
<sst xmlns="http://schemas.openxmlformats.org/spreadsheetml/2006/main" count="76" uniqueCount="75">
  <si>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</si>
  <si>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</si>
  <si>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</si>
  <si>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</si>
  <si>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</si>
  <si>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</si>
  <si>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</si>
  <si>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</si>
  <si>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</si>
  <si>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</si>
  <si>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</si>
  <si>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</si>
  <si>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</si>
  <si>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</si>
  <si>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</si>
  <si>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</si>
  <si>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</si>
  <si>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</si>
  <si>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</si>
  <si>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</si>
  <si>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</si>
  <si>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</si>
  <si>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</si>
  <si>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</si>
  <si>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</si>
  <si>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</si>
  <si>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</si>
  <si>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</si>
  <si>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</si>
  <si>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</si>
  <si>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</si>
  <si>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</si>
  <si>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</si>
  <si>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</si>
  <si>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</si>
  <si>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</si>
  <si>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</si>
  <si>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</si>
  <si>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</si>
  <si>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</si>
  <si>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</si>
  <si>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</si>
  <si>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</si>
  <si>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</si>
  <si>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</si>
  <si>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</si>
  <si>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</si>
  <si>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</si>
  <si>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</si>
  <si>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</si>
  <si>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</si>
  <si>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</si>
  <si>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</si>
  <si>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</si>
  <si>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</si>
  <si>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</si>
  <si>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</si>
  <si>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</si>
  <si>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</si>
  <si>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</si>
  <si>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</si>
  <si>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</si>
  <si>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</si>
  <si>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</si>
  <si>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</si>
  <si>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</si>
  <si>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Presupuesto Modificado:</t>
  </si>
  <si>
    <t>Total del devengado:</t>
  </si>
  <si>
    <t xml:space="preserve"> </t>
  </si>
  <si>
    <t>Programación Trimestral</t>
  </si>
  <si>
    <t>Ejecución Trimestral</t>
  </si>
  <si>
    <t>Informe de Evaluación trimestral de las Metas Físicas-Financieras                                                                                             (1er. trimestre 2025)</t>
  </si>
  <si>
    <t xml:space="preserve">Las metas físicas han sobrepasado lo programado, esto se debe a que se ha aperturado la unidad de intermedio con 4 camas, las cuales apoyan lo que es la  rotación de ingresos de pacientes a hospitalización - UCI. De igual forma, se habilitaron nuevas pruebas de laboratorio los cuales aumentan los servicios en esa unidad. Se impulsó al aumento de producción del labortorio. Es importante menciona que la adjudicación para la reparación del tomógrafo, fue realizado en el año 2024, por lo cual, en 2025 se procedió a la reparación del mismo sin añadir costo al presupuesto de este año, esta causó  también que la producción de mágenes  diagnósticas aumentara. En definitiva, la apertura de mas servicios, la reparación de equipos médicos y el impulso desde la dirección al aumento de los servicios, tuvo como impacto que se sobrepasara la programación de las metas físicas. </t>
  </si>
  <si>
    <t>En la meta financiera se programaron RD$ 187,655,771.00, destinados al gasto en cargas fijas y adquisición de insumos y servicios. Se ejecutaron RD$183,962,024.16 generando una ejecución del 98.03%.</t>
  </si>
  <si>
    <t xml:space="preserve">Se programó realizar 120,453.00 atenciones para el primer  trimestre del año 2025, se logró ejecutar 136,083 atenciones, lo que representó más del 100 % de la meta programada.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</si>
</sst>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00;[Red]\-&quot;$&quot;#,##0.00"/>
    <numFmt numFmtId="165" formatCode="dd/mm/yyyy;@"/>
    <numFmt numFmtId="166" formatCode="[$-10409]0.00%"/>
    <numFmt numFmtId="167" formatCode="&quot;$&quot;#,##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0" fontId="17" fillId="7" borderId="27" xfId="2" applyNumberFormat="1" applyFont="1" applyFill="1" applyBorder="1" applyAlignment="1" applyProtection="1">
      <alignment horizontal="center" vertical="center" wrapText="1" readingOrder="1"/>
      <protection locked="0"/>
    </xf>
    <xf numFmtId="166"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167" fontId="17" fillId="0" borderId="27" xfId="0" applyNumberFormat="1" applyFont="1" applyBorder="1" applyAlignment="1" applyProtection="1">
      <alignment horizontal="center" vertical="center" wrapText="1" readingOrder="1"/>
      <protection locked="0"/>
    </xf>
    <xf numFmtId="2" fontId="0" fillId="0" borderId="0" xfId="0" applyNumberFormat="1"/>
    <xf numFmtId="0" fontId="9" fillId="0" borderId="17"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xf numFmtId="0" fontId="19" fillId="0" borderId="0" xfId="0" applyFont="1" applyAlignment="1">
      <alignment horizontal="left" vertical="center" wrapText="1"/>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10" fontId="7" fillId="4" borderId="17" xfId="0" applyNumberFormat="1" applyFont="1" applyFill="1" applyBorder="1" applyAlignment="1">
      <alignment horizontal="left" vertical="center"/>
    </xf>
    <xf numFmtId="10" fontId="7" fillId="4" borderId="0" xfId="0" applyNumberFormat="1" applyFont="1" applyFill="1" applyAlignment="1">
      <alignment horizontal="left" vertical="center"/>
    </xf>
    <xf numFmtId="10" fontId="7" fillId="4" borderId="18" xfId="0" applyNumberFormat="1"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39" fontId="11" fillId="0" borderId="23"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11" fillId="6" borderId="28" xfId="0" applyFont="1" applyFill="1" applyBorder="1" applyAlignment="1">
      <alignment vertical="top" wrapText="1"/>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22" fillId="0" borderId="22" xfId="0"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12" fillId="6" borderId="22" xfId="0" applyFont="1" applyFill="1" applyBorder="1" applyAlignment="1">
      <alignment horizontal="center" vertical="center" wrapText="1"/>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xf numFmtId="3" fontId="17" fillId="0" borderId="27" xfId="0" applyNumberFormat="1" applyFont="1" applyBorder="1" applyAlignment="1" applyProtection="1">
      <alignment horizontal="center" vertical="center" wrapText="1" readingOrder="1"/>
      <protection locked="0"/>
    </xf>
    <xf numFmtId="44" fontId="17" fillId="0" borderId="27" xfId="0" applyNumberFormat="1" applyFont="1" applyBorder="1" applyAlignment="1" applyProtection="1">
      <alignment horizontal="center" vertical="center" wrapText="1" readingOrder="1"/>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3" formatCode="#,##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3" formatCode="#,##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34" formatCode="_(&quot;$&quot;* #,##0.00_);_(&quot;$&quot;* \(#,##0.00\);_(&quot;$&quot;* &quot;-&quot;??_);_(@_)"/>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3" formatCode="#,##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quot;$&quot;#,##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quot;$&quot;#,##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4"/>
    <tableColumn id="3" xr3:uid="{3AC7971E-A8AB-4C13-830D-AC13829EAC0E}" name="Física_x000a_(A)" dataDxfId="3"/>
    <tableColumn id="4" xr3:uid="{8DB7EDBB-DB79-4CBD-AD68-D153CE19B0A8}" name="Financiera_x000a_(B)" dataDxfId="2"/>
    <tableColumn id="9" xr3:uid="{AC3E8DE2-D537-4CBB-AD59-753602F58C3E}" name="Física_x000a_(C)" dataDxfId="1"/>
    <tableColumn id="10" xr3:uid="{25C7EA1D-EAE0-4DC9-9FB1-C0E265B640E6}" name="Financiera_x000a_(D)" dataDxfId="8"/>
    <tableColumn id="5" xr3:uid="{C2FDA61C-9281-4FCB-A3FE-246521A85EA0}" name="Física _x000a_(E)" dataDxfId="0"/>
    <tableColumn id="6" xr3:uid="{B07D8104-8103-4848-A228-6FBAE528EF68}" name="Financiera _x000a_ (F)" dataDxfId="7"/>
    <tableColumn id="7" xr3:uid="{F97ACE16-1124-4543-AD0A-CBAA1878A36A}" name="Física _x000a_(%)_x000a_ G=E/C" dataDxfId="6">
      <calculatedColumnFormula>+Tabla1[[#This Row],[Física 
(E)]]/Tabla1[[#This Row],[Física
(C)]]</calculatedColumnFormula>
    </tableColumn>
    <tableColumn id="8" xr3:uid="{CAB2F777-24BA-4EFC-82F9-153B93171D9B}" name="Financiero _x000a_(%) _x000a_H=F/D" dataDxfId="5">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topLeftCell="A37" zoomScaleNormal="100" workbookViewId="0">
      <selection activeCell="I45" sqref="A1:J45"/>
    </sheetView>
  </sheetViews>
  <sheetFormatPr baseColWidth="10" defaultColWidth="11.42578125" defaultRowHeight="15" x14ac:dyDescent="0.25"/>
  <cols>
    <col min="1" max="1" width="23" style="6" customWidth="1"/>
    <col min="2" max="2" width="16.140625" style="6" customWidth="1"/>
    <col min="3" max="3" width="12.7109375" style="6" customWidth="1"/>
    <col min="4" max="4" width="13.42578125" style="6" bestFit="1" customWidth="1"/>
    <col min="5" max="5" width="14.140625" style="6" customWidth="1"/>
    <col min="6" max="10" width="12.7109375" style="6" customWidth="1"/>
    <col min="11" max="11" width="11.42578125" style="6"/>
  </cols>
  <sheetData>
    <row r="1" spans="1:11" ht="38.25" customHeight="1" thickBot="1" x14ac:dyDescent="0.3">
      <c r="A1" s="16"/>
      <c r="B1" s="70" t="s">
        <v>71</v>
      </c>
      <c r="C1" s="71"/>
      <c r="D1" s="71"/>
      <c r="E1" s="71"/>
      <c r="F1" s="71"/>
      <c r="G1" s="71"/>
      <c r="H1" s="71"/>
      <c r="I1" s="71"/>
      <c r="J1" s="72"/>
      <c r="K1" s="1"/>
    </row>
    <row r="2" spans="1:11" ht="21.75" thickBot="1" x14ac:dyDescent="0.3">
      <c r="A2" s="17"/>
      <c r="B2" s="73" t="s">
        <v>0</v>
      </c>
      <c r="C2" s="74"/>
      <c r="D2" s="73" t="s">
        <v>1</v>
      </c>
      <c r="E2" s="74"/>
      <c r="F2" s="74"/>
      <c r="G2" s="74"/>
      <c r="H2" s="75"/>
      <c r="I2" s="2" t="s">
        <v>2</v>
      </c>
      <c r="J2" s="3" t="s">
        <v>3</v>
      </c>
      <c r="K2" s="1"/>
    </row>
    <row r="3" spans="1:11" ht="21.75" thickBot="1" x14ac:dyDescent="0.3">
      <c r="A3" s="18"/>
      <c r="B3" s="76" t="s">
        <v>4</v>
      </c>
      <c r="C3" s="77"/>
      <c r="D3" s="76"/>
      <c r="E3" s="77"/>
      <c r="F3" s="77"/>
      <c r="G3" s="77"/>
      <c r="H3" s="78"/>
      <c r="I3" s="21">
        <v>45751</v>
      </c>
      <c r="J3" s="22"/>
      <c r="K3" s="1"/>
    </row>
    <row r="4" spans="1:11" x14ac:dyDescent="0.25">
      <c r="A4" s="65"/>
      <c r="B4" s="66"/>
      <c r="C4" s="66"/>
      <c r="D4" s="67"/>
      <c r="E4" s="67"/>
      <c r="F4" s="67"/>
      <c r="G4" s="67"/>
      <c r="H4" s="67"/>
      <c r="I4" s="66"/>
      <c r="J4" s="68"/>
      <c r="K4" s="1"/>
    </row>
    <row r="5" spans="1:11" ht="3" customHeight="1" x14ac:dyDescent="0.25">
      <c r="A5" s="82"/>
      <c r="B5" s="83"/>
      <c r="C5" s="83"/>
      <c r="D5" s="83"/>
      <c r="E5" s="83"/>
      <c r="F5" s="83"/>
      <c r="G5" s="83"/>
      <c r="H5" s="83"/>
      <c r="I5" s="83"/>
      <c r="J5" s="84"/>
      <c r="K5" s="1"/>
    </row>
    <row r="6" spans="1:11" ht="15.75" x14ac:dyDescent="0.25">
      <c r="A6" s="32" t="s">
        <v>61</v>
      </c>
      <c r="B6" s="33"/>
      <c r="C6" s="33"/>
      <c r="D6" s="33"/>
      <c r="E6" s="33"/>
      <c r="F6" s="33"/>
      <c r="G6" s="33"/>
      <c r="H6" s="33"/>
      <c r="I6" s="33"/>
      <c r="J6" s="34"/>
      <c r="K6" s="1"/>
    </row>
    <row r="7" spans="1:11" ht="15.75" x14ac:dyDescent="0.25">
      <c r="A7" s="50" t="s">
        <v>5</v>
      </c>
      <c r="B7" s="51"/>
      <c r="C7" s="51"/>
      <c r="D7" s="51"/>
      <c r="E7" s="51"/>
      <c r="F7" s="51"/>
      <c r="G7" s="51"/>
      <c r="H7" s="51"/>
      <c r="I7" s="51"/>
      <c r="J7" s="52"/>
      <c r="K7" s="1"/>
    </row>
    <row r="8" spans="1:11" ht="15" customHeight="1" x14ac:dyDescent="0.25">
      <c r="A8" s="4" t="s">
        <v>6</v>
      </c>
      <c r="B8" s="42" t="s">
        <v>48</v>
      </c>
      <c r="C8" s="43"/>
      <c r="D8" s="43"/>
      <c r="E8" s="43"/>
      <c r="F8" s="43"/>
      <c r="G8" s="43"/>
      <c r="H8" s="43"/>
      <c r="I8" s="43"/>
      <c r="J8" s="44"/>
      <c r="K8" s="1"/>
    </row>
    <row r="9" spans="1:11" ht="15" customHeight="1" x14ac:dyDescent="0.25">
      <c r="A9" s="19" t="s">
        <v>35</v>
      </c>
      <c r="B9" s="42" t="s">
        <v>49</v>
      </c>
      <c r="C9" s="43"/>
      <c r="D9" s="43"/>
      <c r="E9" s="43"/>
      <c r="F9" s="43"/>
      <c r="G9" s="43"/>
      <c r="H9" s="43"/>
      <c r="I9" s="43"/>
      <c r="J9" s="44"/>
      <c r="K9" s="1"/>
    </row>
    <row r="10" spans="1:11" ht="15" customHeight="1" x14ac:dyDescent="0.25">
      <c r="A10" s="19" t="s">
        <v>36</v>
      </c>
      <c r="B10" s="42" t="s">
        <v>50</v>
      </c>
      <c r="C10" s="43"/>
      <c r="D10" s="43"/>
      <c r="E10" s="43"/>
      <c r="F10" s="43"/>
      <c r="G10" s="43"/>
      <c r="H10" s="43"/>
      <c r="I10" s="43"/>
      <c r="J10" s="44"/>
      <c r="K10" s="1"/>
    </row>
    <row r="11" spans="1:11" ht="31.5" customHeight="1" x14ac:dyDescent="0.25">
      <c r="A11" s="4" t="s">
        <v>7</v>
      </c>
      <c r="B11" s="69" t="s">
        <v>51</v>
      </c>
      <c r="C11" s="69"/>
      <c r="D11" s="69"/>
      <c r="E11" s="69"/>
      <c r="F11" s="69"/>
      <c r="G11" s="69"/>
      <c r="H11" s="69"/>
      <c r="I11" s="69"/>
      <c r="J11" s="69"/>
    </row>
    <row r="12" spans="1:11" ht="23.25" customHeight="1" x14ac:dyDescent="0.25">
      <c r="A12" s="4" t="s">
        <v>8</v>
      </c>
      <c r="B12" s="69" t="s">
        <v>52</v>
      </c>
      <c r="C12" s="69"/>
      <c r="D12" s="69"/>
      <c r="E12" s="69"/>
      <c r="F12" s="69"/>
      <c r="G12" s="69"/>
      <c r="H12" s="69"/>
      <c r="I12" s="69"/>
      <c r="J12" s="69"/>
    </row>
    <row r="13" spans="1:11" ht="15.75" x14ac:dyDescent="0.25">
      <c r="A13" s="32" t="s">
        <v>9</v>
      </c>
      <c r="B13" s="33"/>
      <c r="C13" s="33"/>
      <c r="D13" s="33"/>
      <c r="E13" s="33"/>
      <c r="F13" s="33"/>
      <c r="G13" s="33"/>
      <c r="H13" s="33"/>
      <c r="I13" s="33"/>
      <c r="J13" s="34"/>
    </row>
    <row r="14" spans="1:11" ht="16.5" customHeight="1" x14ac:dyDescent="0.25">
      <c r="A14" s="4" t="s">
        <v>10</v>
      </c>
      <c r="B14" s="20">
        <v>2</v>
      </c>
      <c r="C14" s="81" t="str">
        <f>IFERROR(VLOOKUP(B14,'[1]Validacion datos'!A2:B5,2,FALSE),"")</f>
        <v>DESARROLLO SOCIAL</v>
      </c>
      <c r="D14" s="81"/>
      <c r="E14" s="81"/>
      <c r="F14" s="81"/>
      <c r="G14" s="81"/>
      <c r="H14" s="81"/>
      <c r="I14" s="81"/>
      <c r="J14" s="81"/>
    </row>
    <row r="15" spans="1:11" ht="12" customHeight="1" x14ac:dyDescent="0.25">
      <c r="A15" s="4" t="s">
        <v>11</v>
      </c>
      <c r="B15" s="7">
        <v>2.2000000000000002</v>
      </c>
      <c r="C15" s="81" t="str">
        <f>IFERROR(VLOOKUP(B15,'[1]Validacion datos'!A8:B26,2,FALSE),"")</f>
        <v>Salud y seguridad social integral</v>
      </c>
      <c r="D15" s="81"/>
      <c r="E15" s="81"/>
      <c r="F15" s="81"/>
      <c r="G15" s="81"/>
      <c r="H15" s="81"/>
      <c r="I15" s="81"/>
      <c r="J15" s="81"/>
    </row>
    <row r="16" spans="1:11" ht="34.5" customHeight="1" x14ac:dyDescent="0.25">
      <c r="A16" s="4" t="s">
        <v>12</v>
      </c>
      <c r="B16" s="7" t="s">
        <v>53</v>
      </c>
      <c r="C16" s="85"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85"/>
      <c r="E16" s="85"/>
      <c r="F16" s="85"/>
      <c r="G16" s="85"/>
      <c r="H16" s="85"/>
      <c r="I16" s="85"/>
      <c r="J16" s="85"/>
    </row>
    <row r="17" spans="1:13" ht="15.75" x14ac:dyDescent="0.25">
      <c r="A17" s="32" t="s">
        <v>13</v>
      </c>
      <c r="B17" s="33"/>
      <c r="C17" s="33"/>
      <c r="D17" s="33"/>
      <c r="E17" s="33"/>
      <c r="F17" s="33"/>
      <c r="G17" s="33"/>
      <c r="H17" s="33"/>
      <c r="I17" s="33"/>
      <c r="J17" s="34"/>
    </row>
    <row r="18" spans="1:13" ht="29.25" customHeight="1" x14ac:dyDescent="0.25">
      <c r="A18" s="4" t="s">
        <v>14</v>
      </c>
      <c r="B18" s="30" t="s">
        <v>54</v>
      </c>
      <c r="C18" s="30"/>
      <c r="D18" s="30"/>
      <c r="E18" s="30"/>
      <c r="F18" s="30"/>
      <c r="G18" s="30"/>
      <c r="H18" s="30"/>
      <c r="I18" s="30"/>
      <c r="J18" s="31"/>
    </row>
    <row r="19" spans="1:13" ht="57.75" customHeight="1" x14ac:dyDescent="0.25">
      <c r="A19" s="8" t="s">
        <v>15</v>
      </c>
      <c r="B19" s="30" t="s">
        <v>55</v>
      </c>
      <c r="C19" s="30"/>
      <c r="D19" s="30"/>
      <c r="E19" s="30"/>
      <c r="F19" s="30"/>
      <c r="G19" s="30"/>
      <c r="H19" s="30"/>
      <c r="I19" s="30"/>
      <c r="J19" s="31"/>
    </row>
    <row r="20" spans="1:13" ht="21.75" customHeight="1" x14ac:dyDescent="0.25">
      <c r="A20" s="8" t="s">
        <v>16</v>
      </c>
      <c r="B20" s="30" t="s">
        <v>56</v>
      </c>
      <c r="C20" s="30"/>
      <c r="D20" s="30"/>
      <c r="E20" s="30"/>
      <c r="F20" s="30"/>
      <c r="G20" s="30"/>
      <c r="H20" s="30"/>
      <c r="I20" s="30"/>
      <c r="J20" s="31"/>
    </row>
    <row r="21" spans="1:13" ht="35.25" customHeight="1" x14ac:dyDescent="0.25">
      <c r="A21" s="8" t="s">
        <v>37</v>
      </c>
      <c r="B21" s="45" t="s">
        <v>57</v>
      </c>
      <c r="C21" s="45"/>
      <c r="D21" s="45"/>
      <c r="E21" s="45"/>
      <c r="F21" s="45"/>
      <c r="G21" s="45"/>
      <c r="H21" s="45"/>
      <c r="I21" s="45"/>
      <c r="J21" s="46"/>
      <c r="K21" s="1"/>
    </row>
    <row r="22" spans="1:13" ht="15.75" x14ac:dyDescent="0.25">
      <c r="A22" s="32" t="s">
        <v>17</v>
      </c>
      <c r="B22" s="33"/>
      <c r="C22" s="33"/>
      <c r="D22" s="33"/>
      <c r="E22" s="33"/>
      <c r="F22" s="33"/>
      <c r="G22" s="33"/>
      <c r="H22" s="33"/>
      <c r="I22" s="33"/>
      <c r="J22" s="34"/>
    </row>
    <row r="23" spans="1:13" ht="15.75" x14ac:dyDescent="0.25">
      <c r="A23" s="50" t="s">
        <v>18</v>
      </c>
      <c r="B23" s="51"/>
      <c r="C23" s="51"/>
      <c r="D23" s="51"/>
      <c r="E23" s="51"/>
      <c r="F23" s="51"/>
      <c r="G23" s="51"/>
      <c r="H23" s="51"/>
      <c r="I23" s="51"/>
      <c r="J23" s="52"/>
      <c r="K23" s="1"/>
    </row>
    <row r="24" spans="1:13" ht="15" customHeight="1" x14ac:dyDescent="0.25">
      <c r="A24" s="60" t="s">
        <v>19</v>
      </c>
      <c r="B24" s="61"/>
      <c r="C24" s="62" t="s">
        <v>20</v>
      </c>
      <c r="D24" s="64"/>
      <c r="E24" s="64"/>
      <c r="F24" s="64" t="s">
        <v>21</v>
      </c>
      <c r="G24" s="64"/>
      <c r="H24" s="61"/>
      <c r="I24" s="62" t="s">
        <v>22</v>
      </c>
      <c r="J24" s="63"/>
    </row>
    <row r="25" spans="1:13" x14ac:dyDescent="0.25">
      <c r="A25" s="53">
        <v>889382075</v>
      </c>
      <c r="B25" s="54"/>
      <c r="C25" s="86">
        <v>889382075</v>
      </c>
      <c r="D25" s="87"/>
      <c r="E25" s="54"/>
      <c r="F25" s="86">
        <v>185824469.47</v>
      </c>
      <c r="G25" s="87"/>
      <c r="H25" s="54"/>
      <c r="I25" s="55">
        <f>+F25/C25</f>
        <v>0.2089366029442408</v>
      </c>
      <c r="J25" s="56"/>
    </row>
    <row r="26" spans="1:13" ht="15.75" x14ac:dyDescent="0.25">
      <c r="A26" s="50" t="s">
        <v>23</v>
      </c>
      <c r="B26" s="51"/>
      <c r="C26" s="51"/>
      <c r="D26" s="51"/>
      <c r="E26" s="51"/>
      <c r="F26" s="51"/>
      <c r="G26" s="51"/>
      <c r="H26" s="51"/>
      <c r="I26" s="51"/>
      <c r="J26" s="52"/>
      <c r="K26" s="1"/>
    </row>
    <row r="27" spans="1:13" x14ac:dyDescent="0.25">
      <c r="A27" s="5"/>
      <c r="B27"/>
      <c r="C27" s="57" t="s">
        <v>47</v>
      </c>
      <c r="D27" s="58"/>
      <c r="E27" s="57" t="s">
        <v>69</v>
      </c>
      <c r="F27" s="58"/>
      <c r="G27" s="57" t="s">
        <v>70</v>
      </c>
      <c r="H27" s="57"/>
      <c r="I27" s="57" t="s">
        <v>24</v>
      </c>
      <c r="J27" s="59"/>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58</v>
      </c>
      <c r="B29" s="23" t="s">
        <v>59</v>
      </c>
      <c r="C29" s="88">
        <v>570879</v>
      </c>
      <c r="D29" s="89">
        <v>889382075</v>
      </c>
      <c r="E29" s="88">
        <v>120453</v>
      </c>
      <c r="F29" s="27">
        <v>187655771</v>
      </c>
      <c r="G29" s="88">
        <v>136083</v>
      </c>
      <c r="H29" s="27">
        <v>183962024.16</v>
      </c>
      <c r="I29" s="13">
        <f>+Tabla1[[#This Row],[Física 
(E)]]/Tabla1[[#This Row],[Física
(C)]]</f>
        <v>1.1297601554133148</v>
      </c>
      <c r="J29" s="14">
        <f>+Tabla1[[#This Row],[Financiera 
 (F)]]/Tabla1[[#This Row],[Financiera
(D)]]</f>
        <v>0.9803163695935575</v>
      </c>
      <c r="L29" s="28"/>
    </row>
    <row r="30" spans="1:13" ht="15.75" x14ac:dyDescent="0.25">
      <c r="A30" s="47" t="s">
        <v>27</v>
      </c>
      <c r="B30" s="48"/>
      <c r="C30" s="48"/>
      <c r="D30" s="48"/>
      <c r="E30" s="48"/>
      <c r="F30" s="48"/>
      <c r="G30" s="48"/>
      <c r="H30" s="48"/>
      <c r="I30" s="48"/>
      <c r="J30" s="49"/>
    </row>
    <row r="31" spans="1:13" ht="15.75" x14ac:dyDescent="0.25">
      <c r="A31" s="50" t="s">
        <v>28</v>
      </c>
      <c r="B31" s="51"/>
      <c r="C31" s="51"/>
      <c r="D31" s="51"/>
      <c r="E31" s="51"/>
      <c r="F31" s="51"/>
      <c r="G31" s="51"/>
      <c r="H31" s="51"/>
      <c r="I31" s="51"/>
      <c r="J31" s="52"/>
      <c r="K31" s="1"/>
      <c r="M31" t="s">
        <v>62</v>
      </c>
    </row>
    <row r="32" spans="1:13" ht="15" customHeight="1" x14ac:dyDescent="0.25">
      <c r="A32" s="15" t="s">
        <v>29</v>
      </c>
      <c r="B32" s="30" t="s">
        <v>58</v>
      </c>
      <c r="C32" s="30"/>
      <c r="D32" s="30"/>
      <c r="E32" s="30"/>
      <c r="F32" s="30"/>
      <c r="G32" s="30"/>
      <c r="H32" s="30"/>
      <c r="I32" s="30"/>
      <c r="J32" s="31"/>
    </row>
    <row r="33" spans="1:11" ht="30" customHeight="1" x14ac:dyDescent="0.25">
      <c r="A33" s="15" t="s">
        <v>30</v>
      </c>
      <c r="B33" s="30" t="s">
        <v>60</v>
      </c>
      <c r="C33" s="30"/>
      <c r="D33" s="30"/>
      <c r="E33" s="30"/>
      <c r="F33" s="30"/>
      <c r="G33" s="30"/>
      <c r="H33" s="30"/>
      <c r="I33" s="30"/>
      <c r="J33" s="31"/>
    </row>
    <row r="34" spans="1:11" ht="42" customHeight="1" x14ac:dyDescent="0.25">
      <c r="A34" s="29" t="s">
        <v>31</v>
      </c>
      <c r="B34" s="30" t="s">
        <v>73</v>
      </c>
      <c r="C34" s="30"/>
      <c r="D34" s="30"/>
      <c r="E34" s="30"/>
      <c r="F34" s="30"/>
      <c r="G34" s="30"/>
      <c r="H34" s="30"/>
      <c r="I34" s="30"/>
      <c r="J34" s="31"/>
    </row>
    <row r="35" spans="1:11" ht="42" customHeight="1" x14ac:dyDescent="0.25">
      <c r="A35" s="29"/>
      <c r="B35" s="30" t="s">
        <v>74</v>
      </c>
      <c r="C35" s="30"/>
      <c r="D35" s="30"/>
      <c r="E35" s="30"/>
      <c r="F35" s="30"/>
      <c r="G35" s="30"/>
      <c r="H35" s="30"/>
      <c r="I35" s="30"/>
      <c r="J35" s="31"/>
    </row>
    <row r="36" spans="1:11" ht="108.95" customHeight="1" x14ac:dyDescent="0.25">
      <c r="A36" s="15" t="s">
        <v>32</v>
      </c>
      <c r="B36" s="30" t="s">
        <v>72</v>
      </c>
      <c r="C36" s="30"/>
      <c r="D36" s="30"/>
      <c r="E36" s="30"/>
      <c r="F36" s="30"/>
      <c r="G36" s="30"/>
      <c r="H36" s="30"/>
      <c r="I36" s="30"/>
      <c r="J36" s="31"/>
    </row>
    <row r="37" spans="1:11" ht="15.75" x14ac:dyDescent="0.25">
      <c r="A37" s="32" t="s">
        <v>33</v>
      </c>
      <c r="B37" s="33"/>
      <c r="C37" s="33"/>
      <c r="D37" s="33"/>
      <c r="E37" s="33"/>
      <c r="F37" s="33"/>
      <c r="G37" s="33"/>
      <c r="H37" s="33"/>
      <c r="I37" s="33"/>
      <c r="J37" s="34"/>
    </row>
    <row r="38" spans="1:11" ht="15.75" x14ac:dyDescent="0.25">
      <c r="A38" s="35" t="s">
        <v>34</v>
      </c>
      <c r="B38" s="36"/>
      <c r="C38" s="36"/>
      <c r="D38" s="36"/>
      <c r="E38" s="36"/>
      <c r="F38" s="36"/>
      <c r="G38" s="36"/>
      <c r="H38" s="36"/>
      <c r="I38" s="36"/>
      <c r="J38" s="37"/>
      <c r="K38" s="1"/>
    </row>
    <row r="39" spans="1:11" ht="13.5" customHeight="1" x14ac:dyDescent="0.25">
      <c r="A39" s="38"/>
      <c r="B39" s="39"/>
      <c r="C39" s="39"/>
      <c r="D39" s="39"/>
      <c r="E39" s="39"/>
      <c r="F39" s="39"/>
      <c r="G39" s="39"/>
      <c r="H39" s="39"/>
      <c r="I39" s="39"/>
      <c r="J39" s="40"/>
    </row>
    <row r="40" spans="1:11" ht="27.75" customHeight="1" x14ac:dyDescent="0.25">
      <c r="A40" s="41" t="s">
        <v>40</v>
      </c>
      <c r="B40" s="41"/>
      <c r="C40" s="41"/>
      <c r="D40" s="41"/>
      <c r="E40" s="41"/>
      <c r="F40" s="41"/>
      <c r="G40" s="41"/>
      <c r="H40" s="41"/>
      <c r="I40" s="41"/>
      <c r="J40" s="41"/>
    </row>
    <row r="41" spans="1:11" ht="51" customHeight="1" x14ac:dyDescent="0.25"/>
    <row r="42" spans="1:11" x14ac:dyDescent="0.25">
      <c r="A42" s="24" t="s">
        <v>65</v>
      </c>
      <c r="B42" s="26">
        <f>+A25</f>
        <v>889382075</v>
      </c>
      <c r="E42" s="6" t="s">
        <v>68</v>
      </c>
    </row>
    <row r="43" spans="1:11" x14ac:dyDescent="0.25">
      <c r="A43" s="24" t="s">
        <v>66</v>
      </c>
      <c r="B43" s="25">
        <f>+C25</f>
        <v>889382075</v>
      </c>
      <c r="G43" s="79" t="s">
        <v>63</v>
      </c>
      <c r="H43" s="79"/>
      <c r="I43" s="79"/>
    </row>
    <row r="44" spans="1:11" x14ac:dyDescent="0.25">
      <c r="A44" s="24" t="s">
        <v>67</v>
      </c>
      <c r="B44" s="25">
        <f>+F25</f>
        <v>185824469.47</v>
      </c>
      <c r="G44" s="80" t="s">
        <v>64</v>
      </c>
      <c r="H44" s="80"/>
      <c r="I44" s="80"/>
    </row>
  </sheetData>
  <mergeCells count="52">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 ref="B1:J1"/>
    <mergeCell ref="B2:C2"/>
    <mergeCell ref="D2:H2"/>
    <mergeCell ref="B3:C3"/>
    <mergeCell ref="D3:H3"/>
    <mergeCell ref="A4:J4"/>
    <mergeCell ref="B8:J8"/>
    <mergeCell ref="B11:J11"/>
    <mergeCell ref="B12:J12"/>
    <mergeCell ref="A13:J13"/>
    <mergeCell ref="A23:J23"/>
    <mergeCell ref="A24:B24"/>
    <mergeCell ref="I24:J24"/>
    <mergeCell ref="C24:E24"/>
    <mergeCell ref="F24:H24"/>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34:A35"/>
    <mergeCell ref="B35:J35"/>
    <mergeCell ref="A37:J37"/>
    <mergeCell ref="A38:J38"/>
    <mergeCell ref="A39:J39"/>
  </mergeCells>
  <phoneticPr fontId="23" type="noConversion"/>
  <dataValidations xWindow="692" yWindow="249"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62" orientation="portrait"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Waina Gomez</dc:creator>
  <cp:lastModifiedBy>Waina Gomez</cp:lastModifiedBy>
  <cp:lastPrinted>2024-04-17T17:05:46Z</cp:lastPrinted>
  <dcterms:created xsi:type="dcterms:W3CDTF">2021-03-22T15:50:10Z</dcterms:created>
  <dcterms:modified xsi:type="dcterms:W3CDTF">2025-04-15T16:05:12Z</dcterms:modified>
</cp:coreProperties>
</file>