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wgomez\Desktop\backut\ESCRITORIO\WAYNA G\Presupuesto año 2026\Informe T-2\"/>
    </mc:Choice>
  </mc:AlternateContent>
  <xr:revisionPtr revIDLastSave="0" documentId="8_{AD83EE16-2A5B-46B2-AF11-5B97D791CDEE}" xr6:coauthVersionLast="47" xr6:coauthVersionMax="47" xr10:uidLastSave="{00000000-0000-0000-0000-000000000000}"/>
  <bookViews>
    <workbookView xWindow="-120" yWindow="-120" windowWidth="20730" windowHeight="11040" xr2:uid="{4338FEAE-DB8E-4C02-BE6D-DDC1311F061E}"/>
  </bookViews>
  <sheets>
    <sheet name="Hoja1" sheetId="1" r:id="rId1"/>
    <sheet name="Hoja2" sheetId="2" r:id="rId2"/>
  </sheets>
  <externalReferences>
    <externalReference r:id="rId3"/>
  </externalReferences>
  <definedNames>
    <definedName name="_xlnm.Print_Area" localSheetId="0">Hoja1!$A$1:$J$47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2" l="1"/>
  <c r="I15" i="2"/>
  <c r="C14" i="2"/>
  <c r="C15" i="2" s="1"/>
  <c r="C13" i="2"/>
  <c r="F15" i="2"/>
  <c r="D15" i="2"/>
  <c r="B42" i="1"/>
  <c r="I29" i="1" l="1"/>
  <c r="J29" i="1"/>
  <c r="I25" i="1" l="1"/>
  <c r="C16" i="1"/>
  <c r="C15" i="1"/>
  <c r="C14" i="1"/>
</calcChain>
</file>

<file path=xl/sharedStrings.xml><?xml version="1.0" encoding="utf-8"?>
<sst xmlns="http://schemas.openxmlformats.org/spreadsheetml/2006/main" count="83" uniqueCount="81">
  <si>
    <t>Código</t>
  </si>
  <si>
    <t>Documento Relacionado</t>
  </si>
  <si>
    <t>Fecha Versión</t>
  </si>
  <si>
    <t>Versión</t>
  </si>
  <si>
    <t>DEC-FOR013</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</si>
  <si>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</si>
  <si>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</si>
  <si>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</si>
  <si>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</si>
  <si>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</si>
  <si>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</si>
  <si>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</si>
  <si>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</si>
  <si>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</si>
  <si>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</si>
  <si>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</si>
  <si>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</si>
  <si>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</si>
  <si>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</si>
  <si>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</si>
  <si>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</si>
  <si>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</si>
  <si>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</si>
  <si>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</si>
  <si>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</si>
  <si>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</si>
  <si>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</si>
  <si>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</si>
  <si>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</si>
  <si>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</si>
  <si>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</si>
  <si>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</si>
  <si>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</si>
  <si>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</si>
  <si>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</si>
  <si>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</si>
  <si>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</si>
  <si>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</si>
  <si>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</si>
  <si>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</si>
  <si>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</si>
  <si>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</si>
  <si>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</si>
  <si>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</si>
  <si>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</si>
  <si>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</si>
  <si>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</si>
  <si>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 xml:space="preserve"> Presupuesto Anual</t>
  </si>
  <si>
    <t>5180- DIRECCIÓN CENTRAL DEL SERVICIO NACIONAL DE SALUD</t>
  </si>
  <si>
    <t>01-DIRECCIÓN CENTRAL DEL SERVICIO NACIONAL DE SALUD</t>
  </si>
  <si>
    <t>0008- HOSPITAL PEDIATRICO DR. HUGO MENDOZA, CUIDAD DE LA SALUD</t>
  </si>
  <si>
    <t>Somos un centro público especializado, del modelo de autogestión, que brinda servicios de salud de pediatría con trato cálido y oportuno.</t>
  </si>
  <si>
    <t>Ser reconocido en el 2024 como un hospital pediátrico modelo, en cuanto a la humanización y la investigación científica.</t>
  </si>
  <si>
    <t>2.2.1</t>
  </si>
  <si>
    <t>13-Provisión de servicios de salud en establecimientos auto gestionados</t>
  </si>
  <si>
    <t xml:space="preserve"> Población general que demande servicios de salud en la Red pública.</t>
  </si>
  <si>
    <t>Garantizar el derecho de la población al acceso a un modelo de atención integral, con calidad y calidez, que privilegie la promoción de la salud y la prevención de la enfermedad, mediante la consolidación del Sistema Nacional de Salud</t>
  </si>
  <si>
    <t>6312-Personas acceden a servicios de salud especializados del Hospital Pediátrico Dr. Hugo Mendoza</t>
  </si>
  <si>
    <t>Número de atenciones por tipo de servicio</t>
  </si>
  <si>
    <t>Plantea la atención en el nivel especializado, ofertando los servicios de consulta, emergencias, hospitalización y diagnósticos que garantice la pronta recuperación y satisfacción del ciudadano que utilizan los servicios del Hospital Pediátrico D. Hugo Mendoza.</t>
  </si>
  <si>
    <t>I -Información Institucional</t>
  </si>
  <si>
    <t xml:space="preserve">  </t>
  </si>
  <si>
    <t>Lic. José Miguel Rodríguez</t>
  </si>
  <si>
    <t>Subdirector Adm. y Financiero</t>
  </si>
  <si>
    <t>Presupuesto Aprobado:</t>
  </si>
  <si>
    <t>Total del devengado:</t>
  </si>
  <si>
    <t xml:space="preserve"> </t>
  </si>
  <si>
    <t>Presupuesto vigente:</t>
  </si>
  <si>
    <t>Programación semestral</t>
  </si>
  <si>
    <t>Ejecución Semestral</t>
  </si>
  <si>
    <t>programado</t>
  </si>
  <si>
    <t>ejecutado</t>
  </si>
  <si>
    <t>T1</t>
  </si>
  <si>
    <t>T2</t>
  </si>
  <si>
    <t>FONDOS 100</t>
  </si>
  <si>
    <t>TOTAL</t>
  </si>
  <si>
    <t>TOTAL T1</t>
  </si>
  <si>
    <t>Informe de Evaluación semestral de las Metas Físicas-Financieras                                                   (1er. Semestre 2026)</t>
  </si>
  <si>
    <r>
      <t xml:space="preserve">Se programó realizar 276,855 atenciones para el   semestre del año 2026, se logró ejecutar 284,465 atenciones, lo que representó el </t>
    </r>
    <r>
      <rPr>
        <b/>
        <i/>
        <sz val="11"/>
        <color theme="1"/>
        <rFont val="Calibri"/>
        <family val="2"/>
        <scheme val="minor"/>
      </rPr>
      <t>102.75%</t>
    </r>
    <r>
      <rPr>
        <i/>
        <sz val="11"/>
        <color theme="1"/>
        <rFont val="Calibri"/>
        <family val="2"/>
        <scheme val="minor"/>
      </rPr>
      <t xml:space="preserve"> de la meta programada. </t>
    </r>
  </si>
  <si>
    <r>
      <t xml:space="preserve">En la meta financiera se programaron RD$ 499,087,467.20 destinados al gasto en cargas fijas y adquisición de insumos y servicios. Se ejecutaron RD$455,897,200.92 generando una ejecución del </t>
    </r>
    <r>
      <rPr>
        <b/>
        <i/>
        <sz val="11"/>
        <color theme="1"/>
        <rFont val="Calibri"/>
        <family val="2"/>
        <scheme val="minor"/>
      </rPr>
      <t>91.35.%</t>
    </r>
    <r>
      <rPr>
        <i/>
        <sz val="11"/>
        <color theme="1"/>
        <rFont val="Calibri"/>
        <family val="2"/>
        <scheme val="minor"/>
      </rPr>
      <t xml:space="preserve">, como consecuencia de un incremento en la atenciones de salud ofrecidas, con una ejecución de metas físicas del </t>
    </r>
    <r>
      <rPr>
        <b/>
        <i/>
        <sz val="11"/>
        <color theme="1"/>
        <rFont val="Calibri"/>
        <family val="2"/>
        <scheme val="minor"/>
      </rPr>
      <t>102.75%.</t>
    </r>
  </si>
  <si>
    <t xml:space="preserve">La causa al aumento de la programación de la metas física se debe a la apertura de las consultas sin citas, es decir, el servicio de consultas se prestaba con previo agendamiento de citas para asistir, ahora, se ha eliminado ese paso y los ciudadanos asisten por orden de llegadas. Esto tiene como consecuencias que las consultas y sus diferentes subespecialidades estén a máxima capacidad debido a que cierra brechas a ausencias de las citas programadas las cuales no eran reemplazadas por otro ciudadano mas bien quedaba vacía. De igual forma se aumentó la cartera de servicios de los laboratorios aumentando así también la producción de servicios. 
En cuanto a la ejecución de la metas financieras, la ejecución general del presupuesto en semestre fue del 91.35%, en lo que, dada la dualidad de fuentes de financiamiento propias de un hospital de autogestión (fondos 30 y fondos 100), debemos indicar que en cuanto al fondo general, al concluir el primer semestre de 2026 se ha ejecutado el 50.50% del presupuesto del año,  y se ejecutó el 96.20% de los recursos programados, lo cual es bastante satisfactorio. 
Respecto a los recursos propios (fondos 30) en el semestre la ejecución (vista por el método del devengado) es del 39.92 %del presupusto de año, no obsatnte, al analizar nuestra ejecución del presupuesto de recursos propios por el método del compromiso, se observa que el monto recursos comprometidos es de 215,927,822.88, que representan el 54.46% del presupuesto vigente (que se incrementó de 355,653,296 a 396,465,110.36 al adicionarse las apropiaciones de años anteriores). Por el método del compromiso se observa un nivel excelente de ejeución presupuestaria, que no se refleja en el método del deventgdo debido a que las ordenes de compras trimestrales se van despachando gradualmente, visto el limitado espacio de almacenamiento.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</si>
</sst>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quot;$&quot;#,##0.00;[Red]\-&quot;$&quot;#,##0.00"/>
    <numFmt numFmtId="165" formatCode="dd/mm/yyyy;@"/>
    <numFmt numFmtId="166" formatCode="[$-10409]#,##0;\-#,##0"/>
    <numFmt numFmtId="167" formatCode="[$-10409]#,##0.00;\-#,##0.00"/>
    <numFmt numFmtId="168" formatCode="[$-10409]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8"/>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i/>
      <sz val="10"/>
      <color theme="1"/>
      <name val="Calibri"/>
      <family val="2"/>
      <scheme val="minor"/>
    </font>
    <font>
      <i/>
      <sz val="11"/>
      <color theme="1"/>
      <name val="Calibri"/>
      <family val="2"/>
      <scheme val="minor"/>
    </font>
    <font>
      <sz val="8"/>
      <name val="Calibri"/>
      <family val="2"/>
      <scheme val="minor"/>
    </font>
    <font>
      <b/>
      <i/>
      <sz val="11"/>
      <color theme="1"/>
      <name val="Calibri"/>
      <family val="2"/>
      <scheme val="minor"/>
    </font>
  </fonts>
  <fills count="10">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s>
  <borders count="37">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int="-0.34998626667073579"/>
      </top>
      <bottom style="thin">
        <color theme="0" tint="-0.34998626667073579"/>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86">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0" borderId="17" xfId="0" applyFont="1" applyBorder="1" applyAlignment="1">
      <alignment vertical="center"/>
    </xf>
    <xf numFmtId="0" fontId="0" fillId="0" borderId="17" xfId="0" applyBorder="1"/>
    <xf numFmtId="0" fontId="11" fillId="0" borderId="0" xfId="0" applyFont="1" applyProtection="1">
      <protection locked="0"/>
    </xf>
    <xf numFmtId="0" fontId="10" fillId="6" borderId="19" xfId="0" applyFont="1" applyFill="1" applyBorder="1" applyAlignment="1">
      <alignment horizontal="center" vertical="center"/>
    </xf>
    <xf numFmtId="0" fontId="9" fillId="0" borderId="17" xfId="0" applyFont="1" applyBorder="1" applyAlignment="1">
      <alignment vertical="center" wrapText="1"/>
    </xf>
    <xf numFmtId="0" fontId="16" fillId="8" borderId="29" xfId="0" applyFont="1" applyFill="1" applyBorder="1" applyAlignment="1">
      <alignment horizontal="center" vertical="center" wrapText="1" readingOrder="1"/>
    </xf>
    <xf numFmtId="0" fontId="16" fillId="8" borderId="30" xfId="0" applyFont="1" applyFill="1" applyBorder="1" applyAlignment="1">
      <alignment horizontal="center" vertical="center" wrapText="1" readingOrder="1"/>
    </xf>
    <xf numFmtId="0" fontId="16" fillId="8" borderId="31" xfId="0" applyFont="1" applyFill="1" applyBorder="1" applyAlignment="1">
      <alignment horizontal="center" vertical="center" wrapText="1" readingOrder="1"/>
    </xf>
    <xf numFmtId="0" fontId="17" fillId="0" borderId="24" xfId="0" applyFont="1" applyBorder="1" applyAlignment="1" applyProtection="1">
      <alignment vertical="top" wrapText="1"/>
      <protection locked="0"/>
    </xf>
    <xf numFmtId="166" fontId="17" fillId="0" borderId="27" xfId="0" applyNumberFormat="1" applyFont="1" applyBorder="1" applyAlignment="1" applyProtection="1">
      <alignment horizontal="center" vertical="center" wrapText="1" readingOrder="1"/>
      <protection locked="0"/>
    </xf>
    <xf numFmtId="167" fontId="17" fillId="0" borderId="27" xfId="0" applyNumberFormat="1" applyFont="1" applyBorder="1" applyAlignment="1" applyProtection="1">
      <alignment horizontal="center" vertical="center" wrapText="1" readingOrder="1"/>
      <protection locked="0"/>
    </xf>
    <xf numFmtId="10" fontId="17" fillId="7" borderId="27" xfId="2" applyNumberFormat="1" applyFont="1" applyFill="1" applyBorder="1" applyAlignment="1" applyProtection="1">
      <alignment horizontal="center" vertical="center" wrapText="1" readingOrder="1"/>
      <protection locked="0"/>
    </xf>
    <xf numFmtId="168" fontId="17" fillId="7" borderId="25" xfId="0" applyNumberFormat="1" applyFont="1" applyFill="1" applyBorder="1" applyAlignment="1" applyProtection="1">
      <alignment horizontal="center" vertical="center" wrapText="1" readingOrder="1"/>
      <protection locked="0"/>
    </xf>
    <xf numFmtId="0" fontId="9" fillId="0" borderId="17" xfId="0" applyFont="1" applyBorder="1" applyAlignment="1" applyProtection="1">
      <alignment vertical="center" wrapText="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2" fillId="0" borderId="17" xfId="0" applyFont="1" applyBorder="1"/>
    <xf numFmtId="0" fontId="10" fillId="6" borderId="19" xfId="0" applyFont="1" applyFill="1" applyBorder="1" applyAlignment="1">
      <alignment horizontal="center" vertical="center" wrapText="1"/>
    </xf>
    <xf numFmtId="165"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17" fillId="0" borderId="27" xfId="0" applyFont="1" applyBorder="1" applyAlignment="1" applyProtection="1">
      <alignment vertical="center" wrapText="1"/>
      <protection locked="0"/>
    </xf>
    <xf numFmtId="0" fontId="11" fillId="0" borderId="22" xfId="0" applyFont="1" applyBorder="1" applyProtection="1">
      <protection locked="0"/>
    </xf>
    <xf numFmtId="39" fontId="11" fillId="0" borderId="22" xfId="0" applyNumberFormat="1" applyFont="1" applyBorder="1" applyProtection="1">
      <protection locked="0"/>
    </xf>
    <xf numFmtId="164" fontId="11" fillId="0" borderId="22" xfId="0" applyNumberFormat="1" applyFont="1" applyBorder="1" applyProtection="1">
      <protection locked="0"/>
    </xf>
    <xf numFmtId="44" fontId="0" fillId="0" borderId="0" xfId="3" applyFont="1"/>
    <xf numFmtId="0" fontId="14" fillId="0" borderId="36" xfId="0" applyFont="1" applyBorder="1" applyAlignment="1" applyProtection="1">
      <alignment horizontal="center"/>
      <protection locked="0"/>
    </xf>
    <xf numFmtId="0" fontId="11" fillId="0" borderId="0" xfId="0" applyFont="1" applyAlignment="1" applyProtection="1">
      <alignment horizontal="center"/>
      <protection locked="0"/>
    </xf>
    <xf numFmtId="0" fontId="10" fillId="6" borderId="22" xfId="0" applyFont="1" applyFill="1" applyBorder="1" applyAlignment="1">
      <alignment horizontal="center" vertical="center" wrapText="1"/>
    </xf>
    <xf numFmtId="0" fontId="0" fillId="3" borderId="17" xfId="0" applyFill="1" applyBorder="1" applyAlignment="1">
      <alignment horizontal="center"/>
    </xf>
    <xf numFmtId="0" fontId="0" fillId="3" borderId="0" xfId="0" applyFill="1" applyAlignment="1">
      <alignment horizontal="center"/>
    </xf>
    <xf numFmtId="0" fontId="0" fillId="3" borderId="18" xfId="0" applyFill="1" applyBorder="1" applyAlignment="1">
      <alignment horizontal="center"/>
    </xf>
    <xf numFmtId="0" fontId="7" fillId="4" borderId="17" xfId="0" applyFont="1" applyFill="1" applyBorder="1" applyAlignment="1">
      <alignment horizontal="left" vertical="center"/>
    </xf>
    <xf numFmtId="0" fontId="7" fillId="4" borderId="0" xfId="0" applyFont="1" applyFill="1" applyAlignment="1">
      <alignment horizontal="left" vertical="center"/>
    </xf>
    <xf numFmtId="0" fontId="7" fillId="4" borderId="18" xfId="0" applyFont="1" applyFill="1" applyBorder="1" applyAlignment="1">
      <alignment horizontal="left" vertic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12" fillId="6" borderId="22" xfId="0" applyFont="1" applyFill="1" applyBorder="1" applyAlignment="1">
      <alignment horizontal="center" vertical="center" wrapText="1"/>
    </xf>
    <xf numFmtId="0" fontId="22" fillId="0" borderId="0" xfId="0" applyFont="1" applyAlignment="1" applyProtection="1">
      <alignment horizontal="left" vertical="center" wrapText="1"/>
      <protection locked="0"/>
    </xf>
    <xf numFmtId="0" fontId="22" fillId="0" borderId="18" xfId="0" applyFont="1" applyBorder="1" applyAlignment="1" applyProtection="1">
      <alignment horizontal="left" vertical="center" wrapText="1"/>
      <protection locked="0"/>
    </xf>
    <xf numFmtId="39" fontId="11" fillId="0" borderId="25" xfId="1" applyNumberFormat="1" applyFont="1" applyFill="1" applyBorder="1" applyAlignment="1" applyProtection="1">
      <alignment horizontal="center" vertical="center" wrapText="1" readingOrder="1"/>
      <protection locked="0"/>
    </xf>
    <xf numFmtId="39" fontId="11" fillId="0" borderId="35" xfId="1" applyNumberFormat="1" applyFont="1" applyFill="1" applyBorder="1" applyAlignment="1" applyProtection="1">
      <alignment horizontal="center" vertical="center" wrapText="1" readingOrder="1"/>
      <protection locked="0"/>
    </xf>
    <xf numFmtId="39" fontId="11" fillId="0" borderId="24" xfId="1" applyNumberFormat="1" applyFont="1" applyFill="1" applyBorder="1" applyAlignment="1" applyProtection="1">
      <alignment horizontal="center" vertical="center" wrapText="1" readingOrder="1"/>
      <protection locked="0"/>
    </xf>
    <xf numFmtId="0" fontId="15" fillId="8" borderId="27" xfId="0" applyFont="1" applyFill="1" applyBorder="1" applyAlignment="1">
      <alignment horizontal="center" vertical="center" wrapText="1" readingOrder="1"/>
    </xf>
    <xf numFmtId="0" fontId="11" fillId="6" borderId="27" xfId="0" applyFont="1" applyFill="1" applyBorder="1" applyAlignment="1">
      <alignmen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49" fontId="21" fillId="0" borderId="19" xfId="0" quotePrefix="1" applyNumberFormat="1" applyFont="1" applyBorder="1" applyAlignment="1" applyProtection="1">
      <alignment horizontal="left" vertical="center" wrapText="1"/>
      <protection locked="0"/>
    </xf>
    <xf numFmtId="49" fontId="21" fillId="0" borderId="20" xfId="0" quotePrefix="1" applyNumberFormat="1" applyFont="1" applyBorder="1" applyAlignment="1" applyProtection="1">
      <alignment horizontal="left" vertical="center" wrapText="1"/>
      <protection locked="0"/>
    </xf>
    <xf numFmtId="49" fontId="21" fillId="0" borderId="21" xfId="0" quotePrefix="1"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14" fillId="6" borderId="23" xfId="0" applyFont="1" applyFill="1" applyBorder="1" applyAlignment="1">
      <alignment horizontal="center" vertical="center" wrapText="1" readingOrder="1"/>
    </xf>
    <xf numFmtId="0" fontId="14" fillId="6" borderId="24" xfId="0" applyFont="1" applyFill="1" applyBorder="1" applyAlignment="1">
      <alignment horizontal="center" vertical="center" wrapText="1" readingOrder="1"/>
    </xf>
    <xf numFmtId="0" fontId="14" fillId="6" borderId="25" xfId="0" applyFont="1" applyFill="1" applyBorder="1" applyAlignment="1">
      <alignment horizontal="center" vertical="center" wrapText="1" readingOrder="1"/>
    </xf>
    <xf numFmtId="0" fontId="14" fillId="6" borderId="26" xfId="0" applyFont="1" applyFill="1" applyBorder="1" applyAlignment="1">
      <alignment horizontal="center" vertical="center" wrapText="1" readingOrder="1"/>
    </xf>
    <xf numFmtId="0" fontId="14" fillId="6" borderId="35" xfId="0" applyFont="1" applyFill="1" applyBorder="1" applyAlignment="1">
      <alignment horizontal="center" vertical="center" wrapText="1" readingOrder="1"/>
    </xf>
    <xf numFmtId="0" fontId="19" fillId="0" borderId="0" xfId="0" applyFont="1" applyAlignment="1">
      <alignment horizontal="left" vertical="center" wrapText="1"/>
    </xf>
    <xf numFmtId="0" fontId="22" fillId="0" borderId="0" xfId="0" applyFont="1" applyAlignment="1" applyProtection="1">
      <alignment horizontal="center" vertical="center" wrapText="1"/>
      <protection locked="0"/>
    </xf>
    <xf numFmtId="0" fontId="22" fillId="0" borderId="18" xfId="0" applyFont="1" applyBorder="1" applyAlignment="1" applyProtection="1">
      <alignment horizontal="center" vertical="center" wrapText="1"/>
      <protection locked="0"/>
    </xf>
    <xf numFmtId="39" fontId="11" fillId="0" borderId="23" xfId="1" applyNumberFormat="1" applyFont="1" applyFill="1" applyBorder="1" applyAlignment="1" applyProtection="1">
      <alignment horizontal="center" vertical="center" wrapText="1" readingOrder="1"/>
      <protection locked="0"/>
    </xf>
    <xf numFmtId="10" fontId="11" fillId="7" borderId="25" xfId="2" applyNumberFormat="1" applyFont="1" applyFill="1" applyBorder="1" applyAlignment="1" applyProtection="1">
      <alignment horizontal="center" vertical="center" wrapText="1" readingOrder="1"/>
    </xf>
    <xf numFmtId="10" fontId="11" fillId="7" borderId="26" xfId="2" applyNumberFormat="1" applyFont="1" applyFill="1" applyBorder="1" applyAlignment="1" applyProtection="1">
      <alignment horizontal="center" vertical="center" wrapText="1" readingOrder="1"/>
    </xf>
    <xf numFmtId="0" fontId="11" fillId="6" borderId="28" xfId="0" applyFont="1" applyFill="1" applyBorder="1" applyAlignment="1">
      <alignment vertical="top" wrapText="1"/>
    </xf>
    <xf numFmtId="0" fontId="9" fillId="0" borderId="17" xfId="0" applyFont="1" applyBorder="1" applyAlignment="1" applyProtection="1">
      <alignment horizontal="left" vertical="center" wrapText="1"/>
      <protection locked="0"/>
    </xf>
    <xf numFmtId="0" fontId="8" fillId="5" borderId="17"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8" xfId="0" applyFont="1" applyFill="1" applyBorder="1" applyAlignment="1">
      <alignment horizontal="left" vertical="center" wrapText="1"/>
    </xf>
    <xf numFmtId="0" fontId="22" fillId="0" borderId="32" xfId="0" applyFont="1" applyBorder="1" applyAlignment="1" applyProtection="1">
      <alignment horizontal="left" vertical="center" wrapText="1"/>
      <protection locked="0"/>
    </xf>
    <xf numFmtId="0" fontId="22" fillId="0" borderId="33" xfId="0" applyFont="1" applyBorder="1" applyAlignment="1" applyProtection="1">
      <alignment horizontal="left" vertical="center" wrapText="1"/>
      <protection locked="0"/>
    </xf>
    <xf numFmtId="0" fontId="22" fillId="0" borderId="34" xfId="0" applyFont="1" applyBorder="1" applyAlignment="1" applyProtection="1">
      <alignment horizontal="left" vertical="center" wrapText="1"/>
      <protection locked="0"/>
    </xf>
  </cellXfs>
  <cellStyles count="4">
    <cellStyle name="Millares" xfId="1" builtinId="3"/>
    <cellStyle name="Moneda" xfId="3" builtinId="4"/>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outline="0">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7" formatCode="[$-10409]#,##0.00;\-#,##0.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family val="2"/>
        <scheme val="none"/>
      </font>
      <numFmt numFmtId="166" formatCode="[$-10409]#,##0;\-#,##0"/>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2EBA2770-EEE0-46A7-BDE0-A04EAFE33DC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99061</xdr:colOff>
      <xdr:row>0</xdr:row>
      <xdr:rowOff>0</xdr:rowOff>
    </xdr:from>
    <xdr:ext cx="1322070" cy="781471"/>
    <xdr:pic>
      <xdr:nvPicPr>
        <xdr:cNvPr id="3" name="Imagen 2">
          <a:extLst>
            <a:ext uri="{FF2B5EF4-FFF2-40B4-BE49-F238E27FC236}">
              <a16:creationId xmlns:a16="http://schemas.microsoft.com/office/drawing/2014/main" id="{C98A8C8D-83DC-49CF-993B-AE19E4BF8865}"/>
            </a:ext>
          </a:extLst>
        </xdr:cNvPr>
        <xdr:cNvPicPr>
          <a:picLocks noChangeAspect="1"/>
        </xdr:cNvPicPr>
      </xdr:nvPicPr>
      <xdr:blipFill>
        <a:blip xmlns:r="http://schemas.openxmlformats.org/officeDocument/2006/relationships" r:embed="rId1"/>
        <a:stretch>
          <a:fillRect/>
        </a:stretch>
      </xdr:blipFill>
      <xdr:spPr>
        <a:xfrm>
          <a:off x="99061" y="0"/>
          <a:ext cx="1322070" cy="78147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z\contabilidad\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sheetData sheetId="1"/>
      <sheetData sheetId="2">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0C3A45-2ADF-4BAB-A7D0-0E093E4A82BD}" name="Tabla1" displayName="Tabla1" ref="A28:J29" totalsRowShown="0" headerRowDxfId="14" dataDxfId="12" headerRowBorderDxfId="13" tableBorderDxfId="11" totalsRowBorderDxfId="10">
  <tableColumns count="10">
    <tableColumn id="1" xr3:uid="{DC1B7B10-25DF-444B-B97E-464EC471DB5B}" name="Producto" dataDxfId="9"/>
    <tableColumn id="2" xr3:uid="{C61E64BC-B5A5-45F4-8F84-130CBA355D9D}" name="Indicador" dataDxfId="8"/>
    <tableColumn id="3" xr3:uid="{3AC7971E-A8AB-4C13-830D-AC13829EAC0E}" name="Física_x000a_(A)" dataDxfId="7"/>
    <tableColumn id="4" xr3:uid="{8DB7EDBB-DB79-4CBD-AD68-D153CE19B0A8}" name="Financiera_x000a_(B)" dataDxfId="6"/>
    <tableColumn id="9" xr3:uid="{AC3E8DE2-D537-4CBB-AD59-753602F58C3E}" name="Física_x000a_(C)" dataDxfId="5"/>
    <tableColumn id="10" xr3:uid="{25C7EA1D-EAE0-4DC9-9FB1-C0E265B640E6}" name="Financiera_x000a_(D)" dataDxfId="4"/>
    <tableColumn id="5" xr3:uid="{C2FDA61C-9281-4FCB-A3FE-246521A85EA0}" name="Física _x000a_(E)" dataDxfId="3"/>
    <tableColumn id="6" xr3:uid="{B07D8104-8103-4848-A228-6FBAE528EF68}" name="Financiera _x000a_ (F)" dataDxfId="2"/>
    <tableColumn id="7" xr3:uid="{F97ACE16-1124-4543-AD0A-CBAA1878A36A}" name="Física _x000a_(%)_x000a_ G=E/C" dataDxfId="1">
      <calculatedColumnFormula>+Tabla1[[#This Row],[Física 
(E)]]/Tabla1[[#This Row],[Física
(C)]]</calculatedColumnFormula>
    </tableColumn>
    <tableColumn id="8" xr3:uid="{CAB2F777-24BA-4EFC-82F9-153B93171D9B}"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479C-993B-4588-8475-DCAAD29F6444}">
  <sheetPr>
    <pageSetUpPr fitToPage="1"/>
  </sheetPr>
  <dimension ref="A1:M44"/>
  <sheetViews>
    <sheetView tabSelected="1" topLeftCell="A36" zoomScaleNormal="100" workbookViewId="0">
      <selection activeCell="B36" sqref="B36:J36"/>
    </sheetView>
  </sheetViews>
  <sheetFormatPr baseColWidth="10" defaultColWidth="11.42578125" defaultRowHeight="15" x14ac:dyDescent="0.25"/>
  <cols>
    <col min="1" max="1" width="23" style="6" customWidth="1"/>
    <col min="2" max="2" width="16.140625" style="6" customWidth="1"/>
    <col min="3" max="4" width="12.7109375" style="6" customWidth="1"/>
    <col min="5" max="5" width="14.140625" style="6" customWidth="1"/>
    <col min="6" max="10" width="12.7109375" style="6" customWidth="1"/>
    <col min="11" max="11" width="11.42578125" style="6"/>
  </cols>
  <sheetData>
    <row r="1" spans="1:11" ht="38.25" customHeight="1" thickBot="1" x14ac:dyDescent="0.3">
      <c r="A1" s="18"/>
      <c r="B1" s="50" t="s">
        <v>77</v>
      </c>
      <c r="C1" s="51"/>
      <c r="D1" s="51"/>
      <c r="E1" s="51"/>
      <c r="F1" s="51"/>
      <c r="G1" s="51"/>
      <c r="H1" s="51"/>
      <c r="I1" s="51"/>
      <c r="J1" s="52"/>
      <c r="K1" s="1"/>
    </row>
    <row r="2" spans="1:11" ht="21.75" thickBot="1" x14ac:dyDescent="0.3">
      <c r="A2" s="19"/>
      <c r="B2" s="53" t="s">
        <v>0</v>
      </c>
      <c r="C2" s="54"/>
      <c r="D2" s="53" t="s">
        <v>1</v>
      </c>
      <c r="E2" s="54"/>
      <c r="F2" s="54"/>
      <c r="G2" s="54"/>
      <c r="H2" s="55"/>
      <c r="I2" s="2" t="s">
        <v>2</v>
      </c>
      <c r="J2" s="3" t="s">
        <v>3</v>
      </c>
      <c r="K2" s="1"/>
    </row>
    <row r="3" spans="1:11" ht="21.75" thickBot="1" x14ac:dyDescent="0.3">
      <c r="A3" s="20"/>
      <c r="B3" s="56" t="s">
        <v>4</v>
      </c>
      <c r="C3" s="57"/>
      <c r="D3" s="56"/>
      <c r="E3" s="57"/>
      <c r="F3" s="57"/>
      <c r="G3" s="57"/>
      <c r="H3" s="58"/>
      <c r="I3" s="23">
        <v>45845</v>
      </c>
      <c r="J3" s="24"/>
      <c r="K3" s="1"/>
    </row>
    <row r="4" spans="1:11" x14ac:dyDescent="0.25">
      <c r="A4" s="59"/>
      <c r="B4" s="60"/>
      <c r="C4" s="60"/>
      <c r="D4" s="61"/>
      <c r="E4" s="61"/>
      <c r="F4" s="61"/>
      <c r="G4" s="61"/>
      <c r="H4" s="61"/>
      <c r="I4" s="60"/>
      <c r="J4" s="62"/>
      <c r="K4" s="1"/>
    </row>
    <row r="5" spans="1:11" ht="3" customHeight="1" x14ac:dyDescent="0.25">
      <c r="A5" s="33"/>
      <c r="B5" s="34"/>
      <c r="C5" s="34"/>
      <c r="D5" s="34"/>
      <c r="E5" s="34"/>
      <c r="F5" s="34"/>
      <c r="G5" s="34"/>
      <c r="H5" s="34"/>
      <c r="I5" s="34"/>
      <c r="J5" s="35"/>
      <c r="K5" s="1"/>
    </row>
    <row r="6" spans="1:11" ht="15.75" x14ac:dyDescent="0.25">
      <c r="A6" s="36" t="s">
        <v>60</v>
      </c>
      <c r="B6" s="37"/>
      <c r="C6" s="37"/>
      <c r="D6" s="37"/>
      <c r="E6" s="37"/>
      <c r="F6" s="37"/>
      <c r="G6" s="37"/>
      <c r="H6" s="37"/>
      <c r="I6" s="37"/>
      <c r="J6" s="38"/>
      <c r="K6" s="1"/>
    </row>
    <row r="7" spans="1:11" ht="15.75" x14ac:dyDescent="0.25">
      <c r="A7" s="39" t="s">
        <v>5</v>
      </c>
      <c r="B7" s="40"/>
      <c r="C7" s="40"/>
      <c r="D7" s="40"/>
      <c r="E7" s="40"/>
      <c r="F7" s="40"/>
      <c r="G7" s="40"/>
      <c r="H7" s="40"/>
      <c r="I7" s="40"/>
      <c r="J7" s="41"/>
      <c r="K7" s="1"/>
    </row>
    <row r="8" spans="1:11" ht="15" customHeight="1" x14ac:dyDescent="0.25">
      <c r="A8" s="4" t="s">
        <v>6</v>
      </c>
      <c r="B8" s="63" t="s">
        <v>48</v>
      </c>
      <c r="C8" s="64"/>
      <c r="D8" s="64"/>
      <c r="E8" s="64"/>
      <c r="F8" s="64"/>
      <c r="G8" s="64"/>
      <c r="H8" s="64"/>
      <c r="I8" s="64"/>
      <c r="J8" s="65"/>
      <c r="K8" s="1"/>
    </row>
    <row r="9" spans="1:11" ht="15" customHeight="1" x14ac:dyDescent="0.25">
      <c r="A9" s="21" t="s">
        <v>35</v>
      </c>
      <c r="B9" s="63" t="s">
        <v>49</v>
      </c>
      <c r="C9" s="64"/>
      <c r="D9" s="64"/>
      <c r="E9" s="64"/>
      <c r="F9" s="64"/>
      <c r="G9" s="64"/>
      <c r="H9" s="64"/>
      <c r="I9" s="64"/>
      <c r="J9" s="65"/>
      <c r="K9" s="1"/>
    </row>
    <row r="10" spans="1:11" ht="15" customHeight="1" x14ac:dyDescent="0.25">
      <c r="A10" s="21" t="s">
        <v>36</v>
      </c>
      <c r="B10" s="63" t="s">
        <v>50</v>
      </c>
      <c r="C10" s="64"/>
      <c r="D10" s="64"/>
      <c r="E10" s="64"/>
      <c r="F10" s="64"/>
      <c r="G10" s="64"/>
      <c r="H10" s="64"/>
      <c r="I10" s="64"/>
      <c r="J10" s="65"/>
      <c r="K10" s="1"/>
    </row>
    <row r="11" spans="1:11" ht="31.5" customHeight="1" x14ac:dyDescent="0.25">
      <c r="A11" s="4" t="s">
        <v>7</v>
      </c>
      <c r="B11" s="66" t="s">
        <v>51</v>
      </c>
      <c r="C11" s="66"/>
      <c r="D11" s="66"/>
      <c r="E11" s="66"/>
      <c r="F11" s="66"/>
      <c r="G11" s="66"/>
      <c r="H11" s="66"/>
      <c r="I11" s="66"/>
      <c r="J11" s="66"/>
    </row>
    <row r="12" spans="1:11" ht="23.25" customHeight="1" x14ac:dyDescent="0.25">
      <c r="A12" s="4" t="s">
        <v>8</v>
      </c>
      <c r="B12" s="66" t="s">
        <v>52</v>
      </c>
      <c r="C12" s="66"/>
      <c r="D12" s="66"/>
      <c r="E12" s="66"/>
      <c r="F12" s="66"/>
      <c r="G12" s="66"/>
      <c r="H12" s="66"/>
      <c r="I12" s="66"/>
      <c r="J12" s="66"/>
    </row>
    <row r="13" spans="1:11" ht="15.75" x14ac:dyDescent="0.25">
      <c r="A13" s="36" t="s">
        <v>9</v>
      </c>
      <c r="B13" s="37"/>
      <c r="C13" s="37"/>
      <c r="D13" s="37"/>
      <c r="E13" s="37"/>
      <c r="F13" s="37"/>
      <c r="G13" s="37"/>
      <c r="H13" s="37"/>
      <c r="I13" s="37"/>
      <c r="J13" s="38"/>
    </row>
    <row r="14" spans="1:11" ht="16.5" customHeight="1" x14ac:dyDescent="0.25">
      <c r="A14" s="4" t="s">
        <v>10</v>
      </c>
      <c r="B14" s="22">
        <v>2</v>
      </c>
      <c r="C14" s="32" t="str">
        <f>IFERROR(VLOOKUP(B14,'[1]Validacion datos'!A2:B5,2,FALSE),"")</f>
        <v>DESARROLLO SOCIAL</v>
      </c>
      <c r="D14" s="32"/>
      <c r="E14" s="32"/>
      <c r="F14" s="32"/>
      <c r="G14" s="32"/>
      <c r="H14" s="32"/>
      <c r="I14" s="32"/>
      <c r="J14" s="32"/>
    </row>
    <row r="15" spans="1:11" ht="12" customHeight="1" x14ac:dyDescent="0.25">
      <c r="A15" s="4" t="s">
        <v>11</v>
      </c>
      <c r="B15" s="7">
        <v>2.2000000000000002</v>
      </c>
      <c r="C15" s="32" t="str">
        <f>IFERROR(VLOOKUP(B15,'[1]Validacion datos'!A8:B26,2,FALSE),"")</f>
        <v>Salud y seguridad social integral</v>
      </c>
      <c r="D15" s="32"/>
      <c r="E15" s="32"/>
      <c r="F15" s="32"/>
      <c r="G15" s="32"/>
      <c r="H15" s="32"/>
      <c r="I15" s="32"/>
      <c r="J15" s="32"/>
    </row>
    <row r="16" spans="1:11" ht="34.5" customHeight="1" x14ac:dyDescent="0.25">
      <c r="A16" s="4" t="s">
        <v>12</v>
      </c>
      <c r="B16" s="7" t="s">
        <v>53</v>
      </c>
      <c r="C16" s="42" t="str">
        <f>IFERROR(VLOOKUP(B16,'[1]Validacion datos'!D8:E64,2,FALSE),"")</f>
        <v>Garantizar el derecho de la población al acceso a un modelo de atención integral, con calidad y calidez, que privilegie la promoción de la salud y la prevención de la enfermedad, mediante la consolidación del Sistema Nacional de Salud</v>
      </c>
      <c r="D16" s="42"/>
      <c r="E16" s="42"/>
      <c r="F16" s="42"/>
      <c r="G16" s="42"/>
      <c r="H16" s="42"/>
      <c r="I16" s="42"/>
      <c r="J16" s="42"/>
    </row>
    <row r="17" spans="1:13" ht="15.75" x14ac:dyDescent="0.25">
      <c r="A17" s="36" t="s">
        <v>13</v>
      </c>
      <c r="B17" s="37"/>
      <c r="C17" s="37"/>
      <c r="D17" s="37"/>
      <c r="E17" s="37"/>
      <c r="F17" s="37"/>
      <c r="G17" s="37"/>
      <c r="H17" s="37"/>
      <c r="I17" s="37"/>
      <c r="J17" s="38"/>
    </row>
    <row r="18" spans="1:13" ht="29.25" customHeight="1" x14ac:dyDescent="0.25">
      <c r="A18" s="4" t="s">
        <v>14</v>
      </c>
      <c r="B18" s="43" t="s">
        <v>54</v>
      </c>
      <c r="C18" s="43"/>
      <c r="D18" s="43"/>
      <c r="E18" s="43"/>
      <c r="F18" s="43"/>
      <c r="G18" s="43"/>
      <c r="H18" s="43"/>
      <c r="I18" s="43"/>
      <c r="J18" s="44"/>
    </row>
    <row r="19" spans="1:13" ht="57.75" customHeight="1" x14ac:dyDescent="0.25">
      <c r="A19" s="8" t="s">
        <v>15</v>
      </c>
      <c r="B19" s="43" t="s">
        <v>61</v>
      </c>
      <c r="C19" s="43"/>
      <c r="D19" s="43"/>
      <c r="E19" s="43"/>
      <c r="F19" s="43"/>
      <c r="G19" s="43"/>
      <c r="H19" s="43"/>
      <c r="I19" s="43"/>
      <c r="J19" s="44"/>
    </row>
    <row r="20" spans="1:13" ht="21.75" customHeight="1" x14ac:dyDescent="0.25">
      <c r="A20" s="8" t="s">
        <v>16</v>
      </c>
      <c r="B20" s="43" t="s">
        <v>55</v>
      </c>
      <c r="C20" s="43"/>
      <c r="D20" s="43"/>
      <c r="E20" s="43"/>
      <c r="F20" s="43"/>
      <c r="G20" s="43"/>
      <c r="H20" s="43"/>
      <c r="I20" s="43"/>
      <c r="J20" s="44"/>
    </row>
    <row r="21" spans="1:13" ht="35.25" customHeight="1" x14ac:dyDescent="0.25">
      <c r="A21" s="8" t="s">
        <v>37</v>
      </c>
      <c r="B21" s="73" t="s">
        <v>56</v>
      </c>
      <c r="C21" s="73"/>
      <c r="D21" s="73"/>
      <c r="E21" s="73"/>
      <c r="F21" s="73"/>
      <c r="G21" s="73"/>
      <c r="H21" s="73"/>
      <c r="I21" s="73"/>
      <c r="J21" s="74"/>
      <c r="K21" s="1"/>
    </row>
    <row r="22" spans="1:13" ht="15.75" x14ac:dyDescent="0.25">
      <c r="A22" s="36" t="s">
        <v>17</v>
      </c>
      <c r="B22" s="37"/>
      <c r="C22" s="37"/>
      <c r="D22" s="37"/>
      <c r="E22" s="37"/>
      <c r="F22" s="37"/>
      <c r="G22" s="37"/>
      <c r="H22" s="37"/>
      <c r="I22" s="37"/>
      <c r="J22" s="38"/>
    </row>
    <row r="23" spans="1:13" ht="15.75" x14ac:dyDescent="0.25">
      <c r="A23" s="39" t="s">
        <v>18</v>
      </c>
      <c r="B23" s="40"/>
      <c r="C23" s="40"/>
      <c r="D23" s="40"/>
      <c r="E23" s="40"/>
      <c r="F23" s="40"/>
      <c r="G23" s="40"/>
      <c r="H23" s="40"/>
      <c r="I23" s="40"/>
      <c r="J23" s="41"/>
      <c r="K23" s="1"/>
    </row>
    <row r="24" spans="1:13" ht="15" customHeight="1" x14ac:dyDescent="0.25">
      <c r="A24" s="67" t="s">
        <v>19</v>
      </c>
      <c r="B24" s="68"/>
      <c r="C24" s="69" t="s">
        <v>20</v>
      </c>
      <c r="D24" s="71"/>
      <c r="E24" s="71"/>
      <c r="F24" s="71" t="s">
        <v>21</v>
      </c>
      <c r="G24" s="71"/>
      <c r="H24" s="68"/>
      <c r="I24" s="69" t="s">
        <v>22</v>
      </c>
      <c r="J24" s="70"/>
    </row>
    <row r="25" spans="1:13" x14ac:dyDescent="0.25">
      <c r="A25" s="75">
        <v>995001263</v>
      </c>
      <c r="B25" s="47"/>
      <c r="C25" s="45">
        <v>1063270700.36</v>
      </c>
      <c r="D25" s="46"/>
      <c r="E25" s="47"/>
      <c r="F25" s="45">
        <v>455897200.92000002</v>
      </c>
      <c r="G25" s="46"/>
      <c r="H25" s="47"/>
      <c r="I25" s="76">
        <f>+F25/C25</f>
        <v>0.42876870468230083</v>
      </c>
      <c r="J25" s="77"/>
    </row>
    <row r="26" spans="1:13" ht="15.75" x14ac:dyDescent="0.25">
      <c r="A26" s="39" t="s">
        <v>23</v>
      </c>
      <c r="B26" s="40"/>
      <c r="C26" s="40"/>
      <c r="D26" s="40"/>
      <c r="E26" s="40"/>
      <c r="F26" s="40"/>
      <c r="G26" s="40"/>
      <c r="H26" s="40"/>
      <c r="I26" s="40"/>
      <c r="J26" s="41"/>
      <c r="K26" s="1"/>
    </row>
    <row r="27" spans="1:13" x14ac:dyDescent="0.25">
      <c r="A27" s="5"/>
      <c r="B27"/>
      <c r="C27" s="48" t="s">
        <v>47</v>
      </c>
      <c r="D27" s="49"/>
      <c r="E27" s="48" t="s">
        <v>68</v>
      </c>
      <c r="F27" s="49"/>
      <c r="G27" s="48" t="s">
        <v>69</v>
      </c>
      <c r="H27" s="48"/>
      <c r="I27" s="48" t="s">
        <v>24</v>
      </c>
      <c r="J27" s="78"/>
    </row>
    <row r="28" spans="1:13" ht="38.25" x14ac:dyDescent="0.25">
      <c r="A28" s="9" t="s">
        <v>25</v>
      </c>
      <c r="B28" s="10" t="s">
        <v>26</v>
      </c>
      <c r="C28" s="10" t="s">
        <v>38</v>
      </c>
      <c r="D28" s="10" t="s">
        <v>39</v>
      </c>
      <c r="E28" s="10" t="s">
        <v>41</v>
      </c>
      <c r="F28" s="10" t="s">
        <v>42</v>
      </c>
      <c r="G28" s="10" t="s">
        <v>43</v>
      </c>
      <c r="H28" s="10" t="s">
        <v>44</v>
      </c>
      <c r="I28" s="10" t="s">
        <v>45</v>
      </c>
      <c r="J28" s="11" t="s">
        <v>46</v>
      </c>
    </row>
    <row r="29" spans="1:13" ht="60" x14ac:dyDescent="0.25">
      <c r="A29" s="12" t="s">
        <v>57</v>
      </c>
      <c r="B29" s="25" t="s">
        <v>58</v>
      </c>
      <c r="C29" s="13">
        <v>542854</v>
      </c>
      <c r="D29" s="14">
        <v>995001263</v>
      </c>
      <c r="E29" s="13">
        <v>276855</v>
      </c>
      <c r="F29" s="14">
        <v>499087467.01999998</v>
      </c>
      <c r="G29" s="14">
        <v>284465</v>
      </c>
      <c r="H29" s="14">
        <v>455897200.92000002</v>
      </c>
      <c r="I29" s="15">
        <f>+Tabla1[[#This Row],[Física 
(E)]]/Tabla1[[#This Row],[Física
(C)]]</f>
        <v>1.0274873128532986</v>
      </c>
      <c r="J29" s="16">
        <f>+Tabla1[[#This Row],[Financiera 
 (F)]]/Tabla1[[#This Row],[Financiera
(D)]]</f>
        <v>0.91346152938304659</v>
      </c>
    </row>
    <row r="30" spans="1:13" ht="15.75" x14ac:dyDescent="0.25">
      <c r="A30" s="36" t="s">
        <v>27</v>
      </c>
      <c r="B30" s="37"/>
      <c r="C30" s="37"/>
      <c r="D30" s="37"/>
      <c r="E30" s="37"/>
      <c r="F30" s="37"/>
      <c r="G30" s="37"/>
      <c r="H30" s="37"/>
      <c r="I30" s="37"/>
      <c r="J30" s="38"/>
    </row>
    <row r="31" spans="1:13" ht="15.75" x14ac:dyDescent="0.25">
      <c r="A31" s="39" t="s">
        <v>28</v>
      </c>
      <c r="B31" s="40"/>
      <c r="C31" s="40"/>
      <c r="D31" s="40"/>
      <c r="E31" s="40"/>
      <c r="F31" s="40"/>
      <c r="G31" s="40"/>
      <c r="H31" s="40"/>
      <c r="I31" s="40"/>
      <c r="J31" s="41"/>
      <c r="K31" s="1"/>
      <c r="M31" t="s">
        <v>61</v>
      </c>
    </row>
    <row r="32" spans="1:13" ht="15" customHeight="1" x14ac:dyDescent="0.25">
      <c r="A32" s="17" t="s">
        <v>29</v>
      </c>
      <c r="B32" s="43" t="s">
        <v>57</v>
      </c>
      <c r="C32" s="43"/>
      <c r="D32" s="43"/>
      <c r="E32" s="43"/>
      <c r="F32" s="43"/>
      <c r="G32" s="43"/>
      <c r="H32" s="43"/>
      <c r="I32" s="43"/>
      <c r="J32" s="44"/>
    </row>
    <row r="33" spans="1:11" ht="30" customHeight="1" x14ac:dyDescent="0.25">
      <c r="A33" s="17" t="s">
        <v>30</v>
      </c>
      <c r="B33" s="43" t="s">
        <v>59</v>
      </c>
      <c r="C33" s="43"/>
      <c r="D33" s="43"/>
      <c r="E33" s="43"/>
      <c r="F33" s="43"/>
      <c r="G33" s="43"/>
      <c r="H33" s="43"/>
      <c r="I33" s="43"/>
      <c r="J33" s="44"/>
    </row>
    <row r="34" spans="1:11" ht="42" customHeight="1" x14ac:dyDescent="0.25">
      <c r="A34" s="79" t="s">
        <v>31</v>
      </c>
      <c r="B34" s="43" t="s">
        <v>79</v>
      </c>
      <c r="C34" s="43"/>
      <c r="D34" s="43"/>
      <c r="E34" s="43"/>
      <c r="F34" s="43"/>
      <c r="G34" s="43"/>
      <c r="H34" s="43"/>
      <c r="I34" s="43"/>
      <c r="J34" s="44"/>
    </row>
    <row r="35" spans="1:11" ht="30.75" customHeight="1" x14ac:dyDescent="0.25">
      <c r="A35" s="79"/>
      <c r="B35" s="43" t="s">
        <v>78</v>
      </c>
      <c r="C35" s="43"/>
      <c r="D35" s="43"/>
      <c r="E35" s="43"/>
      <c r="F35" s="43"/>
      <c r="G35" s="43"/>
      <c r="H35" s="43"/>
      <c r="I35" s="43"/>
      <c r="J35" s="44"/>
    </row>
    <row r="36" spans="1:11" ht="239.25" customHeight="1" x14ac:dyDescent="0.25">
      <c r="A36" s="17" t="s">
        <v>32</v>
      </c>
      <c r="B36" s="43" t="s">
        <v>80</v>
      </c>
      <c r="C36" s="43"/>
      <c r="D36" s="43"/>
      <c r="E36" s="43"/>
      <c r="F36" s="43"/>
      <c r="G36" s="43"/>
      <c r="H36" s="43"/>
      <c r="I36" s="43"/>
      <c r="J36" s="44"/>
    </row>
    <row r="37" spans="1:11" ht="15.75" x14ac:dyDescent="0.25">
      <c r="A37" s="36" t="s">
        <v>33</v>
      </c>
      <c r="B37" s="37"/>
      <c r="C37" s="37"/>
      <c r="D37" s="37"/>
      <c r="E37" s="37"/>
      <c r="F37" s="37"/>
      <c r="G37" s="37"/>
      <c r="H37" s="37"/>
      <c r="I37" s="37"/>
      <c r="J37" s="38"/>
    </row>
    <row r="38" spans="1:11" ht="15.75" x14ac:dyDescent="0.25">
      <c r="A38" s="80" t="s">
        <v>34</v>
      </c>
      <c r="B38" s="81"/>
      <c r="C38" s="81"/>
      <c r="D38" s="81"/>
      <c r="E38" s="81"/>
      <c r="F38" s="81"/>
      <c r="G38" s="81"/>
      <c r="H38" s="81"/>
      <c r="I38" s="81"/>
      <c r="J38" s="82"/>
      <c r="K38" s="1"/>
    </row>
    <row r="39" spans="1:11" ht="13.5" customHeight="1" x14ac:dyDescent="0.25">
      <c r="A39" s="83"/>
      <c r="B39" s="84"/>
      <c r="C39" s="84"/>
      <c r="D39" s="84"/>
      <c r="E39" s="84"/>
      <c r="F39" s="84"/>
      <c r="G39" s="84"/>
      <c r="H39" s="84"/>
      <c r="I39" s="84"/>
      <c r="J39" s="85"/>
    </row>
    <row r="40" spans="1:11" ht="27.75" customHeight="1" x14ac:dyDescent="0.25">
      <c r="A40" s="72" t="s">
        <v>40</v>
      </c>
      <c r="B40" s="72"/>
      <c r="C40" s="72"/>
      <c r="D40" s="72"/>
      <c r="E40" s="72"/>
      <c r="F40" s="72"/>
      <c r="G40" s="72"/>
      <c r="H40" s="72"/>
      <c r="I40" s="72"/>
      <c r="J40" s="72"/>
    </row>
    <row r="41" spans="1:11" ht="51" customHeight="1" x14ac:dyDescent="0.25"/>
    <row r="42" spans="1:11" x14ac:dyDescent="0.25">
      <c r="A42" s="26" t="s">
        <v>64</v>
      </c>
      <c r="B42" s="28">
        <f>+A25</f>
        <v>995001263</v>
      </c>
      <c r="E42" s="6" t="s">
        <v>66</v>
      </c>
    </row>
    <row r="43" spans="1:11" x14ac:dyDescent="0.25">
      <c r="A43" s="26" t="s">
        <v>67</v>
      </c>
      <c r="B43" s="27">
        <v>1063270700.36</v>
      </c>
      <c r="G43" s="30" t="s">
        <v>62</v>
      </c>
      <c r="H43" s="30"/>
      <c r="I43" s="30"/>
    </row>
    <row r="44" spans="1:11" x14ac:dyDescent="0.25">
      <c r="A44" s="26" t="s">
        <v>65</v>
      </c>
      <c r="B44" s="27">
        <v>455897200.92000002</v>
      </c>
      <c r="G44" s="31" t="s">
        <v>63</v>
      </c>
      <c r="H44" s="31"/>
      <c r="I44" s="31"/>
    </row>
  </sheetData>
  <mergeCells count="52">
    <mergeCell ref="A34:A35"/>
    <mergeCell ref="B35:J35"/>
    <mergeCell ref="A37:J37"/>
    <mergeCell ref="A38:J38"/>
    <mergeCell ref="A39:J39"/>
    <mergeCell ref="A40:J40"/>
    <mergeCell ref="B9:J9"/>
    <mergeCell ref="B10:J10"/>
    <mergeCell ref="B21:J21"/>
    <mergeCell ref="A30:J30"/>
    <mergeCell ref="A31:J31"/>
    <mergeCell ref="B32:J32"/>
    <mergeCell ref="B33:J33"/>
    <mergeCell ref="B34:J34"/>
    <mergeCell ref="B36:J36"/>
    <mergeCell ref="A25:B25"/>
    <mergeCell ref="I25:J25"/>
    <mergeCell ref="A26:J26"/>
    <mergeCell ref="C27:D27"/>
    <mergeCell ref="G27:H27"/>
    <mergeCell ref="I27:J27"/>
    <mergeCell ref="A23:J23"/>
    <mergeCell ref="A24:B24"/>
    <mergeCell ref="I24:J24"/>
    <mergeCell ref="C24:E24"/>
    <mergeCell ref="F24:H24"/>
    <mergeCell ref="A4:J4"/>
    <mergeCell ref="B8:J8"/>
    <mergeCell ref="B11:J11"/>
    <mergeCell ref="B12:J12"/>
    <mergeCell ref="A13:J13"/>
    <mergeCell ref="B1:J1"/>
    <mergeCell ref="B2:C2"/>
    <mergeCell ref="D2:H2"/>
    <mergeCell ref="B3:C3"/>
    <mergeCell ref="D3:H3"/>
    <mergeCell ref="G43:I43"/>
    <mergeCell ref="G44:I44"/>
    <mergeCell ref="C15:J15"/>
    <mergeCell ref="A5:J5"/>
    <mergeCell ref="A6:J6"/>
    <mergeCell ref="A7:J7"/>
    <mergeCell ref="C14:J14"/>
    <mergeCell ref="C16:J16"/>
    <mergeCell ref="A17:J17"/>
    <mergeCell ref="B18:J18"/>
    <mergeCell ref="B19:J19"/>
    <mergeCell ref="B20:J20"/>
    <mergeCell ref="C25:E25"/>
    <mergeCell ref="F25:H25"/>
    <mergeCell ref="E27:F27"/>
    <mergeCell ref="A22:J22"/>
  </mergeCells>
  <phoneticPr fontId="23" type="noConversion"/>
  <dataValidations xWindow="1124" yWindow="424" count="15">
    <dataValidation allowBlank="1" showInputMessage="1" showErrorMessage="1" prompt="Monto ejecutado en el trimestre" sqref="H28:H29" xr:uid="{90E46E24-8E3F-4224-9F5D-F387CD76556E}"/>
    <dataValidation allowBlank="1" showInputMessage="1" showErrorMessage="1" prompt="Meta alcanzada en el trimestre" sqref="G28" xr:uid="{078E0B3D-C3D5-4323-9A6F-7DD5AA0A91C9}"/>
    <dataValidation allowBlank="1" showInputMessage="1" showErrorMessage="1" prompt="Monto presupuestado para el producto" sqref="D29:G29 F28 D28" xr:uid="{247AEBBA-5BB4-404D-982B-514E41C68A75}"/>
    <dataValidation allowBlank="1" showInputMessage="1" showErrorMessage="1" prompt="Meta anual del indicador" sqref="E28 C28:C29" xr:uid="{F1CB8B99-164D-4F51-9E69-AECE57493A93}"/>
    <dataValidation allowBlank="1" showInputMessage="1" showErrorMessage="1" prompt="Nombre del indicador" sqref="B28:B29" xr:uid="{3FF3C7F1-052B-4689-97E1-0EEC782A6AE3}"/>
    <dataValidation allowBlank="1" showInputMessage="1" showErrorMessage="1" prompt="Nombre de cada producto" sqref="A28:A29" xr:uid="{2947E0C5-61A1-48DD-8DCD-04F9232477FC}"/>
    <dataValidation allowBlank="1" showInputMessage="1" showErrorMessage="1" prompt="¿En qué consiste el programa?" sqref="B19:J19" xr:uid="{36462601-2B6A-4737-846F-851366820581}"/>
    <dataValidation allowBlank="1" showInputMessage="1" showErrorMessage="1" prompt="Presupuesto del programa" sqref="A25:C25 F25" xr:uid="{9DF5C66B-A220-44F2-83D9-BA89C9AC3D1F}"/>
    <dataValidation allowBlank="1" showInputMessage="1" showErrorMessage="1" prompt="Oportunidades de mejora identificadas" sqref="A39:J40" xr:uid="{DA848EFB-3FC8-4206-B557-B09F4E34DBE3}"/>
    <dataValidation allowBlank="1" showInputMessage="1" showErrorMessage="1" prompt="De existir desvío, explicar razones." sqref="B36:J36" xr:uid="{3FCEB832-8597-4420-8C33-FA505134D6A1}"/>
    <dataValidation allowBlank="1" showInputMessage="1" showErrorMessage="1" prompt="1. Describir lo plasmado en el presupuesto_x000a_2. Describir lo alcanzado en términos financieros y de producción " sqref="B34:J35" xr:uid="{52D08DCD-A12A-4E5D-9221-E85F201EAA5C}"/>
    <dataValidation allowBlank="1" showInputMessage="1" showErrorMessage="1" prompt="Nombre del producto" sqref="B32:J33" xr:uid="{21873FA6-652F-409E-B72C-06C5F3FB16C5}"/>
    <dataValidation allowBlank="1" showInputMessage="1" showErrorMessage="1" prompt="¿A quién va dirigido el programa?, ¿qué característica tiene esta población que requiere ser beneficiada?" sqref="B20:J20" xr:uid="{544AF6EE-D796-4897-A087-B09C06989539}"/>
    <dataValidation allowBlank="1" showInputMessage="1" prompt="Nombre del capítulo" sqref="B8:J10" xr:uid="{B047CFA2-4FB0-4A2A-BFC5-172BC78247BB}"/>
    <dataValidation allowBlank="1" sqref="A8" xr:uid="{4E4D531B-D39C-42CD-8509-9C2E6575184D}"/>
  </dataValidations>
  <pageMargins left="0.7" right="0.7" top="0.75" bottom="0.75" header="0.3" footer="0.3"/>
  <pageSetup scale="55"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5E25B-D319-4E24-8637-F950B257058D}">
  <dimension ref="B11:J17"/>
  <sheetViews>
    <sheetView topLeftCell="A30" workbookViewId="0">
      <selection activeCell="E44" sqref="E44"/>
    </sheetView>
  </sheetViews>
  <sheetFormatPr baseColWidth="10" defaultRowHeight="15" x14ac:dyDescent="0.25"/>
  <cols>
    <col min="3" max="3" width="15.5703125" bestFit="1" customWidth="1"/>
    <col min="4" max="5" width="21.28515625" customWidth="1"/>
    <col min="6" max="6" width="15.5703125" bestFit="1" customWidth="1"/>
    <col min="9" max="9" width="15.5703125" bestFit="1" customWidth="1"/>
  </cols>
  <sheetData>
    <row r="11" spans="2:10" x14ac:dyDescent="0.25">
      <c r="D11" t="s">
        <v>74</v>
      </c>
      <c r="F11" t="s">
        <v>75</v>
      </c>
      <c r="I11" t="s">
        <v>76</v>
      </c>
    </row>
    <row r="12" spans="2:10" x14ac:dyDescent="0.25">
      <c r="C12" t="s">
        <v>72</v>
      </c>
      <c r="D12" t="s">
        <v>73</v>
      </c>
    </row>
    <row r="13" spans="2:10" x14ac:dyDescent="0.25">
      <c r="B13" t="s">
        <v>70</v>
      </c>
      <c r="C13" s="29">
        <f>+F13-D13</f>
        <v>321738550.25999999</v>
      </c>
      <c r="D13" s="29">
        <v>115703149.73999999</v>
      </c>
      <c r="E13" s="29">
        <f>SUM(C13:D13)</f>
        <v>437441700</v>
      </c>
      <c r="F13" s="29">
        <v>437441700</v>
      </c>
      <c r="H13" s="29"/>
      <c r="I13" s="29">
        <v>223270930</v>
      </c>
      <c r="J13" s="29"/>
    </row>
    <row r="14" spans="2:10" x14ac:dyDescent="0.25">
      <c r="B14" t="s">
        <v>71</v>
      </c>
      <c r="C14" s="29">
        <f>+F14-D14</f>
        <v>252946282.37</v>
      </c>
      <c r="D14" s="29">
        <v>115506793.94</v>
      </c>
      <c r="E14" s="29"/>
      <c r="F14" s="29">
        <v>368453076.31</v>
      </c>
      <c r="H14" s="29"/>
      <c r="I14" s="29">
        <v>186925258.75</v>
      </c>
      <c r="J14" s="29"/>
    </row>
    <row r="15" spans="2:10" x14ac:dyDescent="0.25">
      <c r="C15" s="29">
        <f>+(C14/C13)*100</f>
        <v>78.61858088363725</v>
      </c>
      <c r="D15" s="29">
        <f>+(D14/D13)*100</f>
        <v>99.830293470453284</v>
      </c>
      <c r="E15" s="29"/>
      <c r="F15" s="29">
        <f>+(F14/F13)*100</f>
        <v>84.229070138946511</v>
      </c>
      <c r="H15" s="29"/>
      <c r="I15" s="29">
        <f>+(I14/I13)*100</f>
        <v>83.721270274638982</v>
      </c>
      <c r="J15" s="29"/>
    </row>
    <row r="16" spans="2:10" x14ac:dyDescent="0.25">
      <c r="C16" s="29"/>
      <c r="D16" s="29"/>
      <c r="E16" s="29"/>
      <c r="F16" s="29"/>
    </row>
    <row r="17" spans="3:5" x14ac:dyDescent="0.25">
      <c r="C17" s="29"/>
      <c r="D17" s="29"/>
      <c r="E17" s="2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Waina Gomez</cp:lastModifiedBy>
  <cp:lastPrinted>2026-07-10T18:46:24Z</cp:lastPrinted>
  <dcterms:created xsi:type="dcterms:W3CDTF">2021-03-22T15:50:10Z</dcterms:created>
  <dcterms:modified xsi:type="dcterms:W3CDTF">2026-07-10T18:49:10Z</dcterms:modified>
</cp:coreProperties>
</file>