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JULIO\"/>
    </mc:Choice>
  </mc:AlternateContent>
  <xr:revisionPtr revIDLastSave="0" documentId="13_ncr:1_{8C74F762-FB56-4946-AD39-3DF8352D9DDB}" xr6:coauthVersionLast="47" xr6:coauthVersionMax="47" xr10:uidLastSave="{00000000-0000-0000-0000-000000000000}"/>
  <bookViews>
    <workbookView xWindow="-120" yWindow="-120" windowWidth="24240" windowHeight="13020" xr2:uid="{AEA662E4-424F-4D24-B895-5B0E388FD1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6" i="1" l="1"/>
  <c r="J76" i="1"/>
  <c r="J7" i="1"/>
  <c r="J50" i="1"/>
  <c r="J24" i="1"/>
  <c r="J14" i="1"/>
  <c r="J8" i="1" l="1"/>
  <c r="C50" i="1"/>
  <c r="I86" i="1"/>
  <c r="I76" i="1"/>
  <c r="C14" i="1"/>
  <c r="C8" i="1"/>
  <c r="I7" i="1" l="1"/>
  <c r="I50" i="1"/>
  <c r="I24" i="1"/>
  <c r="I14" i="1"/>
  <c r="I8" i="1"/>
  <c r="H86" i="1"/>
  <c r="G86" i="1"/>
  <c r="H76" i="1"/>
  <c r="G76" i="1"/>
  <c r="H7" i="1" l="1"/>
  <c r="H50" i="1"/>
  <c r="H24" i="1"/>
  <c r="H14" i="1"/>
  <c r="H8" i="1"/>
  <c r="G7" i="1"/>
  <c r="G50" i="1"/>
  <c r="G24" i="1"/>
  <c r="G14" i="1"/>
  <c r="G8" i="1"/>
  <c r="F50" i="1"/>
  <c r="E50" i="1"/>
  <c r="D50" i="1"/>
  <c r="B50" i="1"/>
  <c r="F24" i="1"/>
  <c r="E24" i="1"/>
  <c r="D24" i="1"/>
  <c r="D7" i="1" s="1"/>
  <c r="D76" i="1" s="1"/>
  <c r="D86" i="1" s="1"/>
  <c r="C24" i="1"/>
  <c r="B24" i="1"/>
  <c r="F14" i="1"/>
  <c r="F7" i="1" s="1"/>
  <c r="F76" i="1" s="1"/>
  <c r="F86" i="1" s="1"/>
  <c r="E14" i="1"/>
  <c r="D14" i="1"/>
  <c r="B14" i="1"/>
  <c r="F8" i="1"/>
  <c r="E8" i="1"/>
  <c r="D8" i="1"/>
  <c r="B8" i="1"/>
  <c r="C7" i="1" l="1"/>
  <c r="C76" i="1" s="1"/>
  <c r="C86" i="1" s="1"/>
  <c r="E7" i="1"/>
  <c r="E76" i="1" s="1"/>
  <c r="E86" i="1" s="1"/>
  <c r="B7" i="1"/>
  <c r="B76" i="1" s="1"/>
  <c r="B86" i="1" l="1"/>
</calcChain>
</file>

<file path=xl/sharedStrings.xml><?xml version="1.0" encoding="utf-8"?>
<sst xmlns="http://schemas.openxmlformats.org/spreadsheetml/2006/main" count="103" uniqueCount="103">
  <si>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</si>
  <si>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</si>
  <si>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</si>
  <si>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</si>
  <si>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</si>
  <si>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</si>
  <si>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</si>
  <si>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</si>
  <si>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</si>
  <si>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</si>
  <si>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</si>
  <si>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</si>
  <si>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</si>
  <si>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</si>
  <si>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</si>
  <si>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</si>
  <si>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</si>
  <si>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</si>
  <si>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</si>
  <si>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</si>
  <si>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</si>
  <si>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</si>
  <si>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</si>
  <si>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</si>
  <si>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</si>
  <si>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</si>
  <si>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</si>
  <si>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</si>
  <si>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</si>
  <si>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</si>
  <si>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</si>
  <si>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</si>
  <si>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</si>
  <si>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</si>
  <si>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</si>
  <si>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</si>
  <si>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</si>
  <si>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</si>
  <si>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</si>
  <si>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</si>
  <si>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</si>
  <si>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</si>
  <si>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</si>
  <si>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</si>
  <si>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</si>
  <si>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</si>
  <si>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</si>
  <si>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</si>
  <si>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</si>
  <si>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</si>
  <si>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</si>
  <si>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</si>
  <si>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</si>
  <si>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</si>
  <si>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</si>
  <si>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</si>
  <si>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</si>
  <si>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</si>
  <si>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</si>
  <si>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</si>
  <si>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</si>
  <si>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</si>
  <si>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</si>
  <si>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</si>
  <si>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</si>
  <si>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</si>
  <si>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</si>
  <si>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</si>
  <si>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</si>
  <si>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</si>
  <si>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</si>
  <si>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</si>
  <si>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</si>
  <si>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</si>
  <si>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</si>
  <si>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</si>
  <si>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</si>
  <si>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</si>
  <si>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</si>
  <si>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</si>
  <si>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</si>
  <si>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</si>
  <si>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</si>
  <si>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</si>
  <si>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</si>
  <si>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</si>
  <si>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</si>
  <si>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</si>
  <si>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</si>
  <si>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</si>
  <si>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</si>
  <si>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</si>
  <si>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</si>
  <si>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</si>
  <si>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</si>
  <si>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</si>
  <si>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</si>
  <si>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</si>
  <si>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</si>
  <si>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</si>
  <si>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JULIO 2026</t>
  </si>
  <si>
    <t xml:space="preserve">        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</si>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</sst>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0</xdr:col>
      <xdr:colOff>2590799</xdr:colOff>
      <xdr:row>2</xdr:row>
      <xdr:rowOff>595544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60B892E-E193-4347-B6AC-711E86E3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38100"/>
          <a:ext cx="2428873" cy="938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</xdr:row>
      <xdr:rowOff>142875</xdr:rowOff>
    </xdr:from>
    <xdr:to>
      <xdr:col>15</xdr:col>
      <xdr:colOff>847725</xdr:colOff>
      <xdr:row>7</xdr:row>
      <xdr:rowOff>133350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B72A2CF9-93BD-15E5-0F14-CF266185DF47}"/>
            </a:ext>
          </a:extLst>
        </xdr:cNvPr>
        <xdr:cNvSpPr txBox="1"/>
      </xdr:nvSpPr>
      <xdr:spPr bwMode="auto">
        <a:xfrm>
          <a:off x="21174075" y="523875"/>
          <a:ext cx="847725" cy="168592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r>
            <a:rPr sz="500" b="0" spc="-5">
              <a:latin typeface="Calibri"/>
              <a:cs typeface="Calibri"/>
            </a:rPr>
            <a:t>LOGO</a:t>
          </a:r>
        </a:p>
      </xdr:txBody>
    </xdr:sp>
    <xdr:clientData/>
  </xdr:twoCellAnchor>
  <xdr:twoCellAnchor editAs="oneCell">
    <xdr:from>
      <xdr:col>13</xdr:col>
      <xdr:colOff>1066800</xdr:colOff>
      <xdr:row>1</xdr:row>
      <xdr:rowOff>28576</xdr:rowOff>
    </xdr:from>
    <xdr:to>
      <xdr:col>14</xdr:col>
      <xdr:colOff>933450</xdr:colOff>
      <xdr:row>4</xdr:row>
      <xdr:rowOff>137326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2CF40C4B-7618-4370-909E-14E2F4E0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19076"/>
          <a:ext cx="1095375" cy="121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1066800</xdr:colOff>
      <xdr:row>0</xdr:row>
      <xdr:rowOff>150593</xdr:rowOff>
    </xdr:from>
    <xdr:to>
      <xdr:col>15</xdr:col>
      <xdr:colOff>1038225</xdr:colOff>
      <xdr:row>4</xdr:row>
      <xdr:rowOff>171942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105927-D582-2B19-C4AD-01782B1E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26450" y="150593"/>
          <a:ext cx="1085850" cy="131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5C-2FE8-4EF7-BB36-1C60C15E4DE6}">
  <sheetPr>
    <pageSetUpPr fitToPage="1"/>
  </sheetPr>
  <dimension ref="A3:T102"/>
  <sheetViews>
    <sheetView showGridLines="0" tabSelected="1" workbookViewId="0">
      <selection activeCell="B11" sqref="B11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3" spans="1:16" ht="53.25" customHeight="1" x14ac:dyDescent="0.25">
      <c r="A3" s="1"/>
      <c r="B3" s="2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5" t="s">
        <v>102</v>
      </c>
      <c r="B4" s="6"/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</row>
    <row r="5" spans="1:16" ht="18.75" customHeight="1" x14ac:dyDescent="0.25">
      <c r="A5" s="9" t="s">
        <v>100</v>
      </c>
      <c r="B5" s="10" t="s">
        <v>101</v>
      </c>
      <c r="C5" s="10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spans="1:16" ht="22.5" customHeight="1" x14ac:dyDescent="0.25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5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4" t="s">
        <v>15</v>
      </c>
    </row>
    <row r="7" spans="1:16" ht="20.25" customHeight="1" x14ac:dyDescent="0.25">
      <c r="A7" s="16" t="s">
        <v>16</v>
      </c>
      <c r="B7" s="17">
        <f t="shared" ref="B7:F7" si="0">+B8+B14+B24+B50</f>
        <v>995001263</v>
      </c>
      <c r="C7" s="17">
        <f t="shared" si="0"/>
        <v>68269437.359999999</v>
      </c>
      <c r="D7" s="17">
        <f t="shared" si="0"/>
        <v>123001018.92</v>
      </c>
      <c r="E7" s="17">
        <f t="shared" si="0"/>
        <v>69827412.939999998</v>
      </c>
      <c r="F7" s="17">
        <f t="shared" si="0"/>
        <v>91278568.449999988</v>
      </c>
      <c r="G7" s="17">
        <f>+G8+G14+G24+G50</f>
        <v>72700022.409999996</v>
      </c>
      <c r="H7" s="18">
        <f>+H8+H14+H24+H50</f>
        <v>80841265.629999995</v>
      </c>
      <c r="I7" s="18">
        <f>+I8+I14+I24+I50</f>
        <v>79142006.469999999</v>
      </c>
      <c r="J7" s="19">
        <f>+J8+J14+J24+J50</f>
        <v>79497665.530000001</v>
      </c>
      <c r="K7" s="20"/>
      <c r="L7" s="21"/>
      <c r="M7" s="21"/>
      <c r="N7" s="21"/>
      <c r="O7" s="21"/>
      <c r="P7" s="22"/>
    </row>
    <row r="8" spans="1:16" ht="23.25" customHeight="1" x14ac:dyDescent="0.25">
      <c r="A8" s="23" t="s">
        <v>17</v>
      </c>
      <c r="B8" s="24">
        <f>SUM(B9:B13)</f>
        <v>687528871</v>
      </c>
      <c r="C8" s="24">
        <f>+C9+C10+C11+C12+C13</f>
        <v>0</v>
      </c>
      <c r="D8" s="24">
        <f>+(D9+D10+D13)</f>
        <v>47712607.239999995</v>
      </c>
      <c r="E8" s="24">
        <f>SUM(E9:E13)</f>
        <v>47542738.490000002</v>
      </c>
      <c r="F8" s="24">
        <f>SUM(F9:F13)</f>
        <v>62460080.479999997</v>
      </c>
      <c r="G8" s="24">
        <f>+G9+G10+G12+G13</f>
        <v>48312706.670000002</v>
      </c>
      <c r="H8" s="25">
        <f>+H9+H10+H13</f>
        <v>48384520.780000001</v>
      </c>
      <c r="I8" s="25">
        <f>+I9+I10+I13</f>
        <v>47426994</v>
      </c>
      <c r="J8" s="26">
        <f>+J9+J10+J11+J12+J13</f>
        <v>49723516.600000001</v>
      </c>
      <c r="K8" s="27"/>
      <c r="L8" s="28"/>
      <c r="M8" s="28"/>
      <c r="N8" s="28"/>
      <c r="O8" s="28"/>
      <c r="P8" s="28"/>
    </row>
    <row r="9" spans="1:16" ht="21" customHeight="1" x14ac:dyDescent="0.25">
      <c r="A9" s="29" t="s">
        <v>18</v>
      </c>
      <c r="B9" s="30">
        <v>566774770</v>
      </c>
      <c r="C9" s="30">
        <v>-500000</v>
      </c>
      <c r="D9" s="30">
        <v>41027814.189999998</v>
      </c>
      <c r="E9" s="30">
        <v>40911540.020000003</v>
      </c>
      <c r="F9" s="30">
        <v>41460844.5</v>
      </c>
      <c r="G9" s="30">
        <v>41484992.200000003</v>
      </c>
      <c r="H9" s="31">
        <v>41572284.030000001</v>
      </c>
      <c r="I9" s="31">
        <v>40585150</v>
      </c>
      <c r="J9" s="32">
        <v>42788503.490000002</v>
      </c>
      <c r="K9" s="33"/>
      <c r="L9" s="34"/>
      <c r="M9" s="34"/>
      <c r="N9" s="34"/>
      <c r="O9" s="34"/>
      <c r="P9" s="22"/>
    </row>
    <row r="10" spans="1:16" ht="18" customHeight="1" x14ac:dyDescent="0.25">
      <c r="A10" s="29" t="s">
        <v>19</v>
      </c>
      <c r="B10" s="30">
        <v>45324404</v>
      </c>
      <c r="C10" s="30"/>
      <c r="D10" s="30">
        <v>377158</v>
      </c>
      <c r="E10" s="30">
        <v>341458</v>
      </c>
      <c r="F10" s="30">
        <v>14717579.18</v>
      </c>
      <c r="G10" s="30">
        <v>325271.33</v>
      </c>
      <c r="H10" s="31">
        <v>416359.39</v>
      </c>
      <c r="I10" s="31">
        <v>408127.78</v>
      </c>
      <c r="J10" s="35">
        <v>403837.78</v>
      </c>
      <c r="K10" s="33"/>
      <c r="L10" s="36"/>
      <c r="M10" s="34"/>
      <c r="N10" s="34"/>
      <c r="O10" s="34"/>
      <c r="P10" s="22"/>
    </row>
    <row r="11" spans="1:16" ht="17.25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3"/>
      <c r="I11" s="37"/>
      <c r="J11" s="35"/>
      <c r="K11" s="33"/>
      <c r="L11" s="34"/>
      <c r="M11" s="34"/>
      <c r="N11" s="34"/>
      <c r="O11" s="34"/>
      <c r="P11" s="22"/>
    </row>
    <row r="12" spans="1:16" ht="30.75" customHeight="1" x14ac:dyDescent="0.25">
      <c r="A12" s="29" t="s">
        <v>21</v>
      </c>
      <c r="B12" s="30"/>
      <c r="C12" s="30">
        <v>500000</v>
      </c>
      <c r="D12" s="30"/>
      <c r="E12" s="30"/>
      <c r="F12" s="30"/>
      <c r="G12" s="30">
        <v>120000</v>
      </c>
      <c r="H12" s="33"/>
      <c r="I12" s="37"/>
      <c r="J12" s="35"/>
      <c r="K12" s="33"/>
      <c r="L12" s="34"/>
      <c r="M12" s="34"/>
      <c r="N12" s="34"/>
      <c r="O12" s="34"/>
      <c r="P12" s="22"/>
    </row>
    <row r="13" spans="1:16" ht="28.5" customHeight="1" x14ac:dyDescent="0.25">
      <c r="A13" s="38" t="s">
        <v>22</v>
      </c>
      <c r="B13" s="30">
        <v>75429697</v>
      </c>
      <c r="C13" s="30"/>
      <c r="D13" s="30">
        <v>6307635.0499999998</v>
      </c>
      <c r="E13" s="30">
        <v>6289740.4699999997</v>
      </c>
      <c r="F13" s="30">
        <v>6281656.7999999998</v>
      </c>
      <c r="G13" s="30">
        <v>6382443.1399999997</v>
      </c>
      <c r="H13" s="39">
        <v>6395877.3600000003</v>
      </c>
      <c r="I13" s="39">
        <v>6433716.2199999997</v>
      </c>
      <c r="J13" s="40">
        <v>6531175.3300000001</v>
      </c>
      <c r="K13" s="41"/>
      <c r="L13" s="42"/>
      <c r="M13" s="42"/>
      <c r="N13" s="42"/>
      <c r="O13" s="42"/>
      <c r="P13" s="43"/>
    </row>
    <row r="14" spans="1:16" ht="26.25" customHeight="1" x14ac:dyDescent="0.25">
      <c r="A14" s="44" t="s">
        <v>23</v>
      </c>
      <c r="B14" s="24">
        <f>+(B15+B16+B18+B19+B20+B21+B22+B23)</f>
        <v>70261899</v>
      </c>
      <c r="C14" s="24">
        <f>+C15+C16+C17+C18+C19+C20+C21+C22+C23</f>
        <v>-2900000</v>
      </c>
      <c r="D14" s="24">
        <f>+(D15+D16+D18+D21+D22)</f>
        <v>896682.16999999993</v>
      </c>
      <c r="E14" s="24">
        <f>SUM(E15:E23)</f>
        <v>3684542.04</v>
      </c>
      <c r="F14" s="24">
        <f>SUM(F15:F23)</f>
        <v>4827951.04</v>
      </c>
      <c r="G14" s="24">
        <f>+G15+G16+G18+G19+G21+G22+G23</f>
        <v>5416593.9000000004</v>
      </c>
      <c r="H14" s="45">
        <f>+H15+H16+H18+H19+H20+H21+H22+H23</f>
        <v>6811193.4700000007</v>
      </c>
      <c r="I14" s="45">
        <f>+I15+I16+I18+I19+I20+I21+I22</f>
        <v>6908371.3799999999</v>
      </c>
      <c r="J14" s="46">
        <f>+J15+J16+J17+J18+J19+J20+J21+J22+J23</f>
        <v>6368049.2999999998</v>
      </c>
      <c r="K14" s="46"/>
      <c r="L14" s="47"/>
      <c r="M14" s="47"/>
      <c r="N14" s="47"/>
      <c r="O14" s="47"/>
      <c r="P14" s="47"/>
    </row>
    <row r="15" spans="1:16" ht="20.25" customHeight="1" x14ac:dyDescent="0.25">
      <c r="A15" s="29" t="s">
        <v>24</v>
      </c>
      <c r="B15" s="30">
        <v>6500000</v>
      </c>
      <c r="C15" s="30">
        <v>200000</v>
      </c>
      <c r="D15" s="30">
        <v>17226.68</v>
      </c>
      <c r="E15" s="30">
        <v>1291616.08</v>
      </c>
      <c r="F15" s="30">
        <v>1051605.3899999999</v>
      </c>
      <c r="G15" s="30">
        <v>179000</v>
      </c>
      <c r="H15" s="48">
        <v>605072.88</v>
      </c>
      <c r="I15" s="48">
        <v>639762.98</v>
      </c>
      <c r="J15" s="48">
        <v>545055.63</v>
      </c>
      <c r="K15" s="41"/>
      <c r="L15" s="42"/>
      <c r="M15" s="42"/>
      <c r="N15" s="42"/>
      <c r="O15" s="42"/>
      <c r="P15" s="49"/>
    </row>
    <row r="16" spans="1:16" ht="20.25" customHeight="1" x14ac:dyDescent="0.25">
      <c r="A16" s="29" t="s">
        <v>25</v>
      </c>
      <c r="B16" s="30">
        <v>1709866</v>
      </c>
      <c r="C16" s="30"/>
      <c r="D16" s="30">
        <v>247593.5</v>
      </c>
      <c r="E16" s="30"/>
      <c r="F16" s="30">
        <v>457132</v>
      </c>
      <c r="G16" s="30">
        <v>57938</v>
      </c>
      <c r="H16" s="48">
        <v>13570</v>
      </c>
      <c r="I16" s="48">
        <v>8850</v>
      </c>
      <c r="J16" s="48"/>
      <c r="K16" s="41"/>
      <c r="L16" s="42"/>
      <c r="M16" s="42"/>
      <c r="N16" s="42"/>
      <c r="O16" s="42"/>
      <c r="P16" s="49"/>
    </row>
    <row r="17" spans="1:20" ht="21.75" customHeight="1" x14ac:dyDescent="0.25">
      <c r="A17" s="29" t="s">
        <v>26</v>
      </c>
      <c r="B17" s="30"/>
      <c r="C17" s="30"/>
      <c r="D17" s="30"/>
      <c r="E17" s="30"/>
      <c r="F17" s="30"/>
      <c r="G17" s="30"/>
      <c r="H17" s="48"/>
      <c r="I17" s="48"/>
      <c r="J17" s="48"/>
      <c r="K17" s="33"/>
      <c r="L17" s="34"/>
      <c r="M17" s="34"/>
      <c r="N17" s="34"/>
      <c r="O17" s="34"/>
      <c r="P17" s="49"/>
      <c r="T17" s="50"/>
    </row>
    <row r="18" spans="1:20" s="52" customFormat="1" ht="20.25" customHeight="1" x14ac:dyDescent="0.25">
      <c r="A18" s="51" t="s">
        <v>27</v>
      </c>
      <c r="B18" s="30">
        <v>1880641</v>
      </c>
      <c r="C18" s="30">
        <v>100000</v>
      </c>
      <c r="D18" s="30">
        <v>44492.41</v>
      </c>
      <c r="E18" s="30">
        <v>80894.23</v>
      </c>
      <c r="F18" s="30">
        <v>53524.72</v>
      </c>
      <c r="G18" s="30">
        <v>68739.56</v>
      </c>
      <c r="H18" s="48">
        <v>90744.28</v>
      </c>
      <c r="I18" s="48">
        <v>89299.83</v>
      </c>
      <c r="J18" s="48">
        <v>361611.76</v>
      </c>
      <c r="K18" s="41"/>
      <c r="L18" s="42"/>
      <c r="M18" s="42"/>
      <c r="N18" s="42"/>
      <c r="O18" s="42"/>
      <c r="P18" s="49"/>
    </row>
    <row r="19" spans="1:20" s="52" customFormat="1" ht="18.75" customHeight="1" x14ac:dyDescent="0.25">
      <c r="A19" s="53" t="s">
        <v>28</v>
      </c>
      <c r="B19" s="30">
        <v>6549343</v>
      </c>
      <c r="C19" s="30">
        <v>-2700000</v>
      </c>
      <c r="D19" s="30"/>
      <c r="E19" s="30">
        <v>263376</v>
      </c>
      <c r="F19" s="30">
        <v>187495.37</v>
      </c>
      <c r="G19" s="30">
        <v>175292</v>
      </c>
      <c r="H19" s="48">
        <v>87500</v>
      </c>
      <c r="I19" s="48">
        <v>180292</v>
      </c>
      <c r="J19" s="48">
        <v>5000</v>
      </c>
      <c r="K19" s="41"/>
      <c r="L19" s="42"/>
      <c r="M19" s="42"/>
      <c r="N19" s="42"/>
      <c r="O19" s="42"/>
      <c r="P19" s="49"/>
    </row>
    <row r="20" spans="1:20" s="52" customFormat="1" ht="26.25" customHeight="1" x14ac:dyDescent="0.25">
      <c r="A20" s="51" t="s">
        <v>29</v>
      </c>
      <c r="B20" s="30">
        <v>4000000</v>
      </c>
      <c r="C20" s="30">
        <v>-1000000</v>
      </c>
      <c r="D20" s="30"/>
      <c r="E20" s="30"/>
      <c r="F20" s="30"/>
      <c r="G20" s="30"/>
      <c r="H20" s="48">
        <v>949664.96</v>
      </c>
      <c r="I20" s="48">
        <v>949664.96</v>
      </c>
      <c r="J20" s="48"/>
      <c r="K20" s="41"/>
      <c r="L20" s="42"/>
      <c r="M20" s="42"/>
      <c r="N20" s="42"/>
      <c r="O20" s="42"/>
      <c r="P20" s="49"/>
    </row>
    <row r="21" spans="1:20" s="55" customFormat="1" ht="45.75" customHeight="1" x14ac:dyDescent="0.25">
      <c r="A21" s="38" t="s">
        <v>30</v>
      </c>
      <c r="B21" s="30">
        <v>20310500</v>
      </c>
      <c r="C21" s="30">
        <v>8500000</v>
      </c>
      <c r="D21" s="30">
        <v>332563.33</v>
      </c>
      <c r="E21" s="30">
        <v>1512935.73</v>
      </c>
      <c r="F21" s="30">
        <v>1886363.88</v>
      </c>
      <c r="G21" s="30">
        <v>3083061.53</v>
      </c>
      <c r="H21" s="48">
        <v>3050261.99</v>
      </c>
      <c r="I21" s="48">
        <v>3589190.11</v>
      </c>
      <c r="J21" s="48">
        <v>2663321.9</v>
      </c>
      <c r="K21" s="37"/>
      <c r="L21" s="54"/>
      <c r="M21" s="54"/>
      <c r="N21" s="54"/>
      <c r="O21" s="54"/>
      <c r="P21" s="49"/>
    </row>
    <row r="22" spans="1:20" ht="43.5" customHeight="1" x14ac:dyDescent="0.25">
      <c r="A22" s="56" t="s">
        <v>31</v>
      </c>
      <c r="B22" s="30">
        <v>25811549</v>
      </c>
      <c r="C22" s="30">
        <v>-7500000</v>
      </c>
      <c r="D22" s="30">
        <v>254806.25</v>
      </c>
      <c r="E22" s="30">
        <v>303260</v>
      </c>
      <c r="F22" s="30">
        <v>1149349.68</v>
      </c>
      <c r="G22" s="30">
        <v>1852562.81</v>
      </c>
      <c r="H22" s="48">
        <v>1846229.36</v>
      </c>
      <c r="I22" s="48">
        <v>1451311.5</v>
      </c>
      <c r="J22" s="48">
        <v>2018897.41</v>
      </c>
      <c r="K22" s="37"/>
      <c r="L22" s="36"/>
      <c r="M22" s="36"/>
      <c r="N22" s="36"/>
      <c r="O22" s="36"/>
      <c r="P22" s="49"/>
    </row>
    <row r="23" spans="1:20" s="52" customFormat="1" ht="22.5" customHeight="1" x14ac:dyDescent="0.25">
      <c r="A23" s="51" t="s">
        <v>32</v>
      </c>
      <c r="B23" s="30">
        <v>3500000</v>
      </c>
      <c r="C23" s="30">
        <v>-500000</v>
      </c>
      <c r="D23" s="30"/>
      <c r="E23" s="30">
        <v>232460</v>
      </c>
      <c r="F23" s="30">
        <v>42480</v>
      </c>
      <c r="G23" s="30"/>
      <c r="H23" s="41">
        <v>168150</v>
      </c>
      <c r="I23" s="40"/>
      <c r="J23" s="40">
        <v>774162.6</v>
      </c>
      <c r="K23" s="41"/>
      <c r="L23" s="42"/>
      <c r="M23" s="42"/>
      <c r="N23" s="42"/>
      <c r="O23" s="42"/>
      <c r="P23" s="49"/>
    </row>
    <row r="24" spans="1:20" ht="26.25" customHeight="1" x14ac:dyDescent="0.25">
      <c r="A24" s="44" t="s">
        <v>33</v>
      </c>
      <c r="B24" s="24">
        <f>+(B25+B26+B27+B28+B29+B30+B31+B33)</f>
        <v>185061142</v>
      </c>
      <c r="C24" s="24">
        <f>SUM(C25:C33)</f>
        <v>71169437.359999999</v>
      </c>
      <c r="D24" s="24">
        <f>+(D25+D27+D28+D31+D33)</f>
        <v>74339437.359999999</v>
      </c>
      <c r="E24" s="24">
        <f>SUM(E25:E33)</f>
        <v>15956548.439999998</v>
      </c>
      <c r="F24" s="24">
        <f>SUM(F25:F33)</f>
        <v>22184505.18</v>
      </c>
      <c r="G24" s="24">
        <f>+G25+G26+G27+G28+G30+G31+G33</f>
        <v>16012938.469999999</v>
      </c>
      <c r="H24" s="45">
        <f>+H25+H26+H27+H28+H30+H31+H33</f>
        <v>22063849.609999999</v>
      </c>
      <c r="I24" s="45">
        <f>+I25+I26+I27+I28+I29+I30+I31+I33</f>
        <v>19055524.290000003</v>
      </c>
      <c r="J24" s="46">
        <f>+J25+J26+J27+J28+J29+J30+J31+J32+J33</f>
        <v>15540582.600000001</v>
      </c>
      <c r="K24" s="46"/>
      <c r="L24" s="47"/>
      <c r="M24" s="47"/>
      <c r="N24" s="47"/>
      <c r="O24" s="47"/>
      <c r="P24" s="47"/>
    </row>
    <row r="25" spans="1:20" s="52" customFormat="1" ht="32.25" customHeight="1" x14ac:dyDescent="0.25">
      <c r="A25" s="57" t="s">
        <v>34</v>
      </c>
      <c r="B25" s="58">
        <v>35086312</v>
      </c>
      <c r="C25" s="58">
        <v>19811814.359999999</v>
      </c>
      <c r="D25" s="58">
        <v>20811814.359999999</v>
      </c>
      <c r="E25" s="58">
        <v>4218877.54</v>
      </c>
      <c r="F25" s="58">
        <v>3031663.17</v>
      </c>
      <c r="G25" s="58">
        <v>2773819.02</v>
      </c>
      <c r="H25" s="39">
        <v>1266702.4099999999</v>
      </c>
      <c r="I25" s="39">
        <v>3451173.69</v>
      </c>
      <c r="J25" s="40">
        <v>3160386.82</v>
      </c>
      <c r="K25" s="41"/>
      <c r="L25" s="42"/>
      <c r="M25" s="42"/>
      <c r="N25" s="42"/>
      <c r="O25" s="42"/>
      <c r="P25" s="59"/>
    </row>
    <row r="26" spans="1:20" s="60" customFormat="1" ht="29.25" customHeight="1" x14ac:dyDescent="0.25">
      <c r="A26" s="51" t="s">
        <v>35</v>
      </c>
      <c r="B26" s="58">
        <v>2384535</v>
      </c>
      <c r="C26" s="58">
        <v>280000</v>
      </c>
      <c r="D26" s="58">
        <v>480000</v>
      </c>
      <c r="E26" s="58">
        <v>30680</v>
      </c>
      <c r="F26" s="58">
        <v>317296.09999999998</v>
      </c>
      <c r="G26" s="58">
        <v>499948.3</v>
      </c>
      <c r="H26" s="39">
        <v>497440.8</v>
      </c>
      <c r="I26" s="39">
        <v>15234.98</v>
      </c>
      <c r="J26" s="40">
        <v>2507.5</v>
      </c>
      <c r="K26" s="41"/>
      <c r="L26" s="42"/>
      <c r="M26" s="42"/>
      <c r="N26" s="42"/>
      <c r="O26" s="42"/>
      <c r="P26" s="59"/>
    </row>
    <row r="27" spans="1:20" s="52" customFormat="1" ht="32.25" customHeight="1" x14ac:dyDescent="0.25">
      <c r="A27" s="57" t="s">
        <v>36</v>
      </c>
      <c r="B27" s="58">
        <v>3800000</v>
      </c>
      <c r="C27" s="58">
        <v>2470000</v>
      </c>
      <c r="D27" s="58">
        <v>1970000</v>
      </c>
      <c r="E27" s="58">
        <v>157564.51999999999</v>
      </c>
      <c r="F27" s="58">
        <v>453971.25</v>
      </c>
      <c r="G27" s="58">
        <v>691895.95</v>
      </c>
      <c r="H27" s="39">
        <v>956791.2</v>
      </c>
      <c r="I27" s="39">
        <v>409961.5</v>
      </c>
      <c r="J27" s="40">
        <v>439564.75</v>
      </c>
      <c r="K27" s="41"/>
      <c r="L27" s="42"/>
      <c r="M27" s="42"/>
      <c r="N27" s="42"/>
      <c r="O27" s="42"/>
      <c r="P27" s="59"/>
    </row>
    <row r="28" spans="1:20" s="52" customFormat="1" ht="22.5" customHeight="1" x14ac:dyDescent="0.25">
      <c r="A28" s="51" t="s">
        <v>37</v>
      </c>
      <c r="B28" s="58">
        <v>50000000</v>
      </c>
      <c r="C28" s="58">
        <v>22457623</v>
      </c>
      <c r="D28" s="58">
        <v>27457623</v>
      </c>
      <c r="E28" s="58">
        <v>2792163.63</v>
      </c>
      <c r="F28" s="58">
        <v>4475419.41</v>
      </c>
      <c r="G28" s="58">
        <v>2900310.5</v>
      </c>
      <c r="H28" s="39">
        <v>7323543</v>
      </c>
      <c r="I28" s="39">
        <v>4776404.8600000003</v>
      </c>
      <c r="J28" s="40">
        <v>2588559.58</v>
      </c>
      <c r="K28" s="41"/>
      <c r="L28" s="42"/>
      <c r="M28" s="42"/>
      <c r="N28" s="42"/>
      <c r="O28" s="42"/>
      <c r="P28" s="59"/>
    </row>
    <row r="29" spans="1:20" s="52" customFormat="1" ht="28.5" customHeight="1" x14ac:dyDescent="0.25">
      <c r="A29" s="57" t="s">
        <v>38</v>
      </c>
      <c r="B29" s="58">
        <v>1080180</v>
      </c>
      <c r="C29" s="58">
        <v>-450000</v>
      </c>
      <c r="D29" s="58"/>
      <c r="E29" s="58">
        <v>17346</v>
      </c>
      <c r="F29" s="58"/>
      <c r="G29" s="58"/>
      <c r="H29" s="39"/>
      <c r="I29" s="39">
        <v>133576</v>
      </c>
      <c r="J29" s="40"/>
      <c r="K29" s="41"/>
      <c r="L29" s="42"/>
      <c r="M29" s="42"/>
      <c r="N29" s="42"/>
      <c r="O29" s="42"/>
      <c r="P29" s="59"/>
    </row>
    <row r="30" spans="1:20" s="52" customFormat="1" ht="46.5" customHeight="1" x14ac:dyDescent="0.25">
      <c r="A30" s="57" t="s">
        <v>39</v>
      </c>
      <c r="B30" s="58">
        <v>503992</v>
      </c>
      <c r="C30" s="58">
        <v>1500000</v>
      </c>
      <c r="D30" s="58"/>
      <c r="E30" s="58"/>
      <c r="F30" s="58">
        <v>19416.900000000001</v>
      </c>
      <c r="G30" s="58">
        <v>375086.55</v>
      </c>
      <c r="H30" s="39">
        <v>292097.78999999998</v>
      </c>
      <c r="I30" s="39">
        <v>4838</v>
      </c>
      <c r="J30" s="40">
        <v>146998.5</v>
      </c>
      <c r="K30" s="41"/>
      <c r="L30" s="42"/>
      <c r="M30" s="42"/>
      <c r="N30" s="42"/>
      <c r="O30" s="42"/>
      <c r="P30" s="59"/>
    </row>
    <row r="31" spans="1:20" s="52" customFormat="1" ht="31.5" x14ac:dyDescent="0.25">
      <c r="A31" s="57" t="s">
        <v>40</v>
      </c>
      <c r="B31" s="58">
        <v>35281416</v>
      </c>
      <c r="C31" s="58">
        <v>5300000</v>
      </c>
      <c r="D31" s="58">
        <v>4500000</v>
      </c>
      <c r="E31" s="58">
        <v>2793883.62</v>
      </c>
      <c r="F31" s="58">
        <v>3206040.21</v>
      </c>
      <c r="G31" s="58">
        <v>2623751.84</v>
      </c>
      <c r="H31" s="39">
        <v>4222213.3499999996</v>
      </c>
      <c r="I31" s="39">
        <v>3019649.4</v>
      </c>
      <c r="J31" s="40">
        <v>3658554.65</v>
      </c>
      <c r="K31" s="41"/>
      <c r="L31" s="42"/>
      <c r="M31" s="42"/>
      <c r="N31" s="42"/>
      <c r="O31" s="42"/>
      <c r="P31" s="59"/>
    </row>
    <row r="32" spans="1:20" ht="30.75" customHeight="1" x14ac:dyDescent="0.25">
      <c r="A32" s="38" t="s">
        <v>41</v>
      </c>
      <c r="B32" s="30"/>
      <c r="C32" s="30"/>
      <c r="D32" s="30"/>
      <c r="E32" s="30"/>
      <c r="F32" s="30"/>
      <c r="G32" s="30"/>
      <c r="H32" s="41"/>
      <c r="I32" s="37"/>
      <c r="J32" s="40"/>
      <c r="K32" s="41"/>
      <c r="L32" s="42"/>
      <c r="M32" s="42"/>
      <c r="N32" s="42"/>
      <c r="O32" s="42"/>
      <c r="P32" s="49"/>
    </row>
    <row r="33" spans="1:16" ht="36.75" customHeight="1" x14ac:dyDescent="0.25">
      <c r="A33" s="29" t="s">
        <v>42</v>
      </c>
      <c r="B33" s="30">
        <v>56924707</v>
      </c>
      <c r="C33" s="30">
        <v>19800000</v>
      </c>
      <c r="D33" s="30">
        <v>19600000</v>
      </c>
      <c r="E33" s="30">
        <v>5946033.1299999999</v>
      </c>
      <c r="F33" s="30">
        <v>10680698.140000001</v>
      </c>
      <c r="G33" s="30">
        <v>6148126.3099999996</v>
      </c>
      <c r="H33" s="31">
        <v>7505061.0599999996</v>
      </c>
      <c r="I33" s="31">
        <v>7244685.8600000003</v>
      </c>
      <c r="J33" s="32">
        <v>5544010.7999999998</v>
      </c>
      <c r="K33" s="37"/>
      <c r="L33" s="36"/>
      <c r="M33" s="36"/>
      <c r="N33" s="36"/>
      <c r="O33" s="36"/>
      <c r="P33" s="49"/>
    </row>
    <row r="34" spans="1:16" ht="30" customHeight="1" x14ac:dyDescent="0.25">
      <c r="A34" s="44" t="s">
        <v>43</v>
      </c>
      <c r="B34" s="61"/>
      <c r="C34" s="61"/>
      <c r="D34" s="62"/>
      <c r="E34" s="62"/>
      <c r="F34" s="62"/>
      <c r="G34" s="62"/>
      <c r="H34" s="46"/>
      <c r="I34" s="46"/>
      <c r="J34" s="46"/>
      <c r="K34" s="46"/>
      <c r="L34" s="47"/>
      <c r="M34" s="47"/>
      <c r="N34" s="47"/>
      <c r="O34" s="47"/>
      <c r="P34" s="47"/>
    </row>
    <row r="35" spans="1:16" ht="16.5" customHeight="1" x14ac:dyDescent="0.25">
      <c r="A35" s="38" t="s">
        <v>44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45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46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47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48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16.5" customHeight="1" x14ac:dyDescent="0.25">
      <c r="A40" s="38" t="s">
        <v>49</v>
      </c>
      <c r="B40" s="63"/>
      <c r="C40" s="63"/>
      <c r="D40" s="64"/>
      <c r="E40" s="65"/>
      <c r="F40" s="66"/>
      <c r="G40" s="65"/>
      <c r="H40" s="67"/>
      <c r="I40" s="41"/>
      <c r="J40" s="41"/>
      <c r="K40" s="41"/>
      <c r="L40" s="42"/>
      <c r="M40" s="42"/>
      <c r="N40" s="49"/>
      <c r="O40" s="42"/>
      <c r="P40" s="49"/>
    </row>
    <row r="41" spans="1:16" ht="16.5" customHeight="1" x14ac:dyDescent="0.25">
      <c r="A41" s="38" t="s">
        <v>50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21" customHeight="1" x14ac:dyDescent="0.25">
      <c r="A42" s="44" t="s">
        <v>51</v>
      </c>
      <c r="B42" s="61"/>
      <c r="C42" s="61"/>
      <c r="D42" s="62"/>
      <c r="E42" s="62"/>
      <c r="F42" s="62"/>
      <c r="G42" s="62"/>
      <c r="H42" s="46"/>
      <c r="I42" s="46"/>
      <c r="J42" s="46"/>
      <c r="K42" s="46"/>
      <c r="L42" s="47"/>
      <c r="M42" s="47"/>
      <c r="N42" s="47"/>
      <c r="O42" s="47"/>
      <c r="P42" s="47"/>
    </row>
    <row r="43" spans="1:16" ht="16.5" customHeight="1" x14ac:dyDescent="0.25">
      <c r="A43" s="38" t="s">
        <v>52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53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54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55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56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6.5" customHeight="1" x14ac:dyDescent="0.25">
      <c r="A48" s="38" t="s">
        <v>57</v>
      </c>
      <c r="B48" s="63"/>
      <c r="C48" s="63"/>
      <c r="D48" s="64"/>
      <c r="E48" s="65"/>
      <c r="F48" s="66"/>
      <c r="G48" s="65"/>
      <c r="H48" s="67"/>
      <c r="I48" s="41"/>
      <c r="J48" s="41"/>
      <c r="K48" s="41"/>
      <c r="L48" s="42"/>
      <c r="M48" s="42"/>
      <c r="N48" s="49"/>
      <c r="O48" s="42"/>
      <c r="P48" s="49"/>
    </row>
    <row r="49" spans="1:16" ht="16.5" customHeight="1" x14ac:dyDescent="0.25">
      <c r="A49" s="38" t="s">
        <v>58</v>
      </c>
      <c r="B49" s="63"/>
      <c r="C49" s="63"/>
      <c r="D49" s="64"/>
      <c r="E49" s="65"/>
      <c r="F49" s="66"/>
      <c r="G49" s="65"/>
      <c r="H49" s="67"/>
      <c r="I49" s="41"/>
      <c r="J49" s="41"/>
      <c r="K49" s="41"/>
      <c r="L49" s="42"/>
      <c r="M49" s="42"/>
      <c r="N49" s="49"/>
      <c r="O49" s="42"/>
      <c r="P49" s="49"/>
    </row>
    <row r="50" spans="1:16" ht="17.25" customHeight="1" x14ac:dyDescent="0.25">
      <c r="A50" s="44" t="s">
        <v>59</v>
      </c>
      <c r="B50" s="24">
        <f>+(B51+B52+B53+B55+B56+B58+B59)</f>
        <v>52149351</v>
      </c>
      <c r="C50" s="24">
        <f>SUM(C51:C59)</f>
        <v>0</v>
      </c>
      <c r="D50" s="24">
        <f>+(D51+D53)</f>
        <v>52292.149999999994</v>
      </c>
      <c r="E50" s="24">
        <f>SUM(E51:E59)</f>
        <v>2643583.9700000002</v>
      </c>
      <c r="F50" s="24">
        <f>SUM(F51:F59)</f>
        <v>1806031.75</v>
      </c>
      <c r="G50" s="24">
        <f>+G51+G52+G53+G55</f>
        <v>2957783.37</v>
      </c>
      <c r="H50" s="45">
        <f>+H51+H52+H53+H55+H56+H59</f>
        <v>3581701.7699999996</v>
      </c>
      <c r="I50" s="45">
        <f>+I51+I52+I53+I56</f>
        <v>5751116.8000000007</v>
      </c>
      <c r="J50" s="46">
        <f>+J51+J52+J53+J54+J55+J56+J57+J58+J59</f>
        <v>7865517.0300000003</v>
      </c>
      <c r="K50" s="46"/>
      <c r="L50" s="47"/>
      <c r="M50" s="47"/>
      <c r="N50" s="47"/>
      <c r="O50" s="47"/>
      <c r="P50" s="47"/>
    </row>
    <row r="51" spans="1:16" ht="15.75" x14ac:dyDescent="0.25">
      <c r="A51" s="29" t="s">
        <v>60</v>
      </c>
      <c r="B51" s="30">
        <v>6273647</v>
      </c>
      <c r="C51" s="30">
        <v>3500000</v>
      </c>
      <c r="D51" s="30">
        <v>47028.88</v>
      </c>
      <c r="E51" s="30">
        <v>14278</v>
      </c>
      <c r="F51" s="30">
        <v>374986.45</v>
      </c>
      <c r="G51" s="30">
        <v>906316.94</v>
      </c>
      <c r="H51" s="65">
        <v>310342.31</v>
      </c>
      <c r="I51" s="65">
        <v>2730265.95</v>
      </c>
      <c r="J51" s="65">
        <v>2123800.58</v>
      </c>
      <c r="K51" s="33"/>
      <c r="L51" s="34"/>
      <c r="M51" s="34"/>
      <c r="N51" s="34"/>
      <c r="O51" s="34"/>
      <c r="P51" s="49"/>
    </row>
    <row r="52" spans="1:16" ht="31.5" customHeight="1" x14ac:dyDescent="0.25">
      <c r="A52" s="38" t="s">
        <v>61</v>
      </c>
      <c r="B52" s="30">
        <v>1000000</v>
      </c>
      <c r="C52" s="30">
        <v>1000000</v>
      </c>
      <c r="D52" s="30"/>
      <c r="E52" s="30"/>
      <c r="F52" s="30"/>
      <c r="G52" s="30">
        <v>520144</v>
      </c>
      <c r="H52" s="65">
        <v>196942</v>
      </c>
      <c r="I52" s="65">
        <v>70564</v>
      </c>
      <c r="J52" s="65">
        <v>188133.3</v>
      </c>
      <c r="K52" s="41"/>
      <c r="L52" s="42"/>
      <c r="M52" s="42"/>
      <c r="N52" s="42"/>
      <c r="O52" s="42"/>
      <c r="P52" s="49"/>
    </row>
    <row r="53" spans="1:16" ht="33" customHeight="1" x14ac:dyDescent="0.25">
      <c r="A53" s="38" t="s">
        <v>62</v>
      </c>
      <c r="B53" s="30">
        <v>33500000</v>
      </c>
      <c r="C53" s="30">
        <v>-6500000</v>
      </c>
      <c r="D53" s="30">
        <v>5263.27</v>
      </c>
      <c r="E53" s="30">
        <v>265453.27</v>
      </c>
      <c r="F53" s="30">
        <v>1326036.8</v>
      </c>
      <c r="G53" s="30">
        <v>1203872.44</v>
      </c>
      <c r="H53" s="68">
        <v>2063470.16</v>
      </c>
      <c r="I53" s="68">
        <v>2689742.85</v>
      </c>
      <c r="J53" s="68">
        <v>5248317.1500000004</v>
      </c>
      <c r="K53" s="37"/>
      <c r="L53" s="36"/>
      <c r="M53" s="36"/>
      <c r="N53" s="36"/>
      <c r="O53" s="36"/>
      <c r="P53" s="49"/>
    </row>
    <row r="54" spans="1:16" ht="35.25" customHeight="1" x14ac:dyDescent="0.25">
      <c r="A54" s="38" t="s">
        <v>63</v>
      </c>
      <c r="B54" s="30"/>
      <c r="C54" s="30"/>
      <c r="D54" s="30"/>
      <c r="E54" s="30"/>
      <c r="F54" s="30"/>
      <c r="G54" s="30"/>
      <c r="H54" s="65"/>
      <c r="I54" s="65"/>
      <c r="J54" s="65"/>
      <c r="K54" s="41"/>
      <c r="L54" s="42"/>
      <c r="M54" s="42"/>
      <c r="N54" s="42"/>
      <c r="O54" s="42"/>
      <c r="P54" s="49"/>
    </row>
    <row r="55" spans="1:16" s="52" customFormat="1" ht="33.75" customHeight="1" x14ac:dyDescent="0.25">
      <c r="A55" s="57" t="s">
        <v>64</v>
      </c>
      <c r="B55" s="58">
        <v>8191022</v>
      </c>
      <c r="C55" s="58">
        <v>1500000</v>
      </c>
      <c r="D55" s="58"/>
      <c r="E55" s="58">
        <v>2222252.7000000002</v>
      </c>
      <c r="F55" s="58">
        <v>105008.5</v>
      </c>
      <c r="G55" s="58">
        <v>327449.99</v>
      </c>
      <c r="H55" s="65">
        <v>129805.9</v>
      </c>
      <c r="I55" s="65"/>
      <c r="J55" s="65">
        <v>163430</v>
      </c>
      <c r="K55" s="41"/>
      <c r="L55" s="42"/>
      <c r="M55" s="42"/>
      <c r="N55" s="42"/>
      <c r="O55" s="42"/>
      <c r="P55" s="59"/>
    </row>
    <row r="56" spans="1:16" ht="15.75" customHeight="1" x14ac:dyDescent="0.25">
      <c r="A56" s="29" t="s">
        <v>65</v>
      </c>
      <c r="B56" s="30">
        <v>1208882</v>
      </c>
      <c r="C56" s="30"/>
      <c r="D56" s="30"/>
      <c r="E56" s="30"/>
      <c r="F56" s="30"/>
      <c r="G56" s="30"/>
      <c r="H56" s="65">
        <v>55224</v>
      </c>
      <c r="I56" s="65">
        <v>260544</v>
      </c>
      <c r="J56" s="65">
        <v>141836</v>
      </c>
      <c r="K56" s="33"/>
      <c r="L56" s="34"/>
      <c r="M56" s="34"/>
      <c r="N56" s="34"/>
      <c r="O56" s="34"/>
      <c r="P56" s="49"/>
    </row>
    <row r="57" spans="1:16" ht="15.75" customHeight="1" x14ac:dyDescent="0.25">
      <c r="A57" s="29" t="s">
        <v>66</v>
      </c>
      <c r="B57" s="30"/>
      <c r="C57" s="30"/>
      <c r="D57" s="30"/>
      <c r="E57" s="30">
        <v>141600</v>
      </c>
      <c r="F57" s="30"/>
      <c r="G57" s="30"/>
      <c r="H57" s="65"/>
      <c r="I57" s="65"/>
      <c r="J57" s="65"/>
      <c r="K57" s="37"/>
      <c r="L57" s="34"/>
      <c r="M57" s="34"/>
      <c r="N57" s="49"/>
      <c r="O57" s="34"/>
      <c r="P57" s="49"/>
    </row>
    <row r="58" spans="1:16" ht="15.75" x14ac:dyDescent="0.25">
      <c r="A58" s="29" t="s">
        <v>67</v>
      </c>
      <c r="B58" s="30">
        <v>1200000</v>
      </c>
      <c r="C58" s="30"/>
      <c r="D58" s="30"/>
      <c r="E58" s="30"/>
      <c r="F58" s="30"/>
      <c r="G58" s="30"/>
      <c r="H58" s="65"/>
      <c r="I58" s="65"/>
      <c r="J58" s="65"/>
      <c r="K58" s="37"/>
      <c r="L58" s="34"/>
      <c r="M58" s="34"/>
      <c r="N58" s="69"/>
      <c r="O58" s="34"/>
      <c r="P58" s="49"/>
    </row>
    <row r="59" spans="1:16" ht="31.5" x14ac:dyDescent="0.25">
      <c r="A59" s="38" t="s">
        <v>68</v>
      </c>
      <c r="B59" s="30">
        <v>775800</v>
      </c>
      <c r="C59" s="30">
        <v>500000</v>
      </c>
      <c r="D59" s="30"/>
      <c r="E59" s="30"/>
      <c r="F59" s="30"/>
      <c r="G59" s="30"/>
      <c r="H59" s="65">
        <v>825917.4</v>
      </c>
      <c r="I59" s="65"/>
      <c r="J59" s="65"/>
      <c r="K59" s="41"/>
      <c r="L59" s="42"/>
      <c r="M59" s="42"/>
      <c r="N59" s="49"/>
      <c r="O59" s="42"/>
      <c r="P59" s="49"/>
    </row>
    <row r="60" spans="1:16" ht="15.75" customHeight="1" x14ac:dyDescent="0.25">
      <c r="A60" s="44" t="s">
        <v>69</v>
      </c>
      <c r="B60" s="61"/>
      <c r="C60" s="61"/>
      <c r="D60" s="62"/>
      <c r="E60" s="62"/>
      <c r="F60" s="62"/>
      <c r="G60" s="62"/>
      <c r="H60" s="46"/>
      <c r="I60" s="46"/>
      <c r="J60" s="46"/>
      <c r="K60" s="46"/>
      <c r="L60" s="47"/>
      <c r="M60" s="47"/>
      <c r="N60" s="47"/>
      <c r="O60" s="47"/>
      <c r="P60" s="47"/>
    </row>
    <row r="61" spans="1:16" ht="15.75" customHeight="1" x14ac:dyDescent="0.25">
      <c r="A61" s="29" t="s">
        <v>70</v>
      </c>
      <c r="B61" s="70"/>
      <c r="C61" s="70"/>
      <c r="D61" s="64"/>
      <c r="E61" s="71"/>
      <c r="F61" s="71"/>
      <c r="G61" s="71"/>
      <c r="H61" s="72"/>
      <c r="I61" s="33"/>
      <c r="J61" s="33"/>
      <c r="K61" s="33"/>
      <c r="L61" s="34"/>
      <c r="M61" s="34"/>
      <c r="N61" s="49"/>
      <c r="O61" s="34"/>
      <c r="P61" s="49"/>
    </row>
    <row r="62" spans="1:16" ht="15.75" customHeight="1" x14ac:dyDescent="0.25">
      <c r="A62" s="29" t="s">
        <v>71</v>
      </c>
      <c r="B62" s="70"/>
      <c r="C62" s="70"/>
      <c r="D62" s="64"/>
      <c r="E62" s="71"/>
      <c r="F62" s="71"/>
      <c r="G62" s="71"/>
      <c r="H62" s="72"/>
      <c r="I62" s="33"/>
      <c r="J62" s="33"/>
      <c r="K62" s="33"/>
      <c r="L62" s="34"/>
      <c r="M62" s="34"/>
      <c r="N62" s="49"/>
      <c r="O62" s="34"/>
      <c r="P62" s="49"/>
    </row>
    <row r="63" spans="1:16" ht="41.25" customHeight="1" x14ac:dyDescent="0.25">
      <c r="A63" s="38" t="s">
        <v>72</v>
      </c>
      <c r="B63" s="63"/>
      <c r="C63" s="63"/>
      <c r="D63" s="64"/>
      <c r="E63" s="65"/>
      <c r="F63" s="65"/>
      <c r="G63" s="65"/>
      <c r="H63" s="67"/>
      <c r="I63" s="41"/>
      <c r="J63" s="41"/>
      <c r="K63" s="41"/>
      <c r="L63" s="42"/>
      <c r="M63" s="42"/>
      <c r="N63" s="49"/>
      <c r="O63" s="42"/>
      <c r="P63" s="49"/>
    </row>
    <row r="64" spans="1:16" ht="15.75" customHeight="1" x14ac:dyDescent="0.25">
      <c r="A64" s="38" t="s">
        <v>73</v>
      </c>
      <c r="B64" s="63"/>
      <c r="C64" s="63"/>
      <c r="D64" s="73"/>
      <c r="E64" s="65"/>
      <c r="F64" s="65"/>
      <c r="G64" s="65"/>
      <c r="H64" s="41"/>
      <c r="I64" s="41"/>
      <c r="J64" s="41"/>
      <c r="K64" s="41"/>
      <c r="L64" s="42"/>
      <c r="M64" s="42"/>
      <c r="N64" s="59"/>
      <c r="O64" s="42"/>
      <c r="P64" s="49"/>
    </row>
    <row r="65" spans="1:16" ht="15.75" customHeight="1" x14ac:dyDescent="0.25">
      <c r="A65" s="38"/>
      <c r="B65" s="63"/>
      <c r="C65" s="63"/>
      <c r="D65" s="71"/>
      <c r="E65" s="71"/>
      <c r="F65" s="71"/>
      <c r="G65" s="71"/>
      <c r="H65" s="72"/>
      <c r="I65" s="33"/>
      <c r="J65" s="33"/>
      <c r="K65" s="33"/>
      <c r="L65" s="34"/>
      <c r="M65" s="34"/>
      <c r="N65" s="34"/>
      <c r="O65" s="34"/>
      <c r="P65" s="49"/>
    </row>
    <row r="66" spans="1:16" ht="33" customHeight="1" x14ac:dyDescent="0.25">
      <c r="A66" s="44" t="s">
        <v>74</v>
      </c>
      <c r="B66" s="61"/>
      <c r="C66" s="61"/>
      <c r="D66" s="62"/>
      <c r="E66" s="62"/>
      <c r="F66" s="62"/>
      <c r="G66" s="62"/>
      <c r="H66" s="46"/>
      <c r="I66" s="46"/>
      <c r="J66" s="46"/>
      <c r="K66" s="46"/>
      <c r="L66" s="47"/>
      <c r="M66" s="47"/>
      <c r="N66" s="47"/>
      <c r="O66" s="47"/>
      <c r="P66" s="47"/>
    </row>
    <row r="67" spans="1:16" ht="15.75" customHeight="1" x14ac:dyDescent="0.25">
      <c r="A67" s="29" t="s">
        <v>75</v>
      </c>
      <c r="B67" s="70"/>
      <c r="C67" s="70"/>
      <c r="D67" s="64"/>
      <c r="E67" s="71"/>
      <c r="F67" s="71"/>
      <c r="G67" s="71"/>
      <c r="H67" s="72"/>
      <c r="I67" s="33"/>
      <c r="J67" s="33"/>
      <c r="K67" s="33"/>
      <c r="L67" s="34"/>
      <c r="M67" s="34"/>
      <c r="N67" s="49"/>
      <c r="O67" s="34"/>
      <c r="P67" s="49"/>
    </row>
    <row r="68" spans="1:16" ht="31.5" customHeight="1" x14ac:dyDescent="0.25">
      <c r="A68" s="38" t="s">
        <v>76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9"/>
      <c r="O68" s="42"/>
      <c r="P68" s="49"/>
    </row>
    <row r="69" spans="1:16" ht="15.75" customHeight="1" x14ac:dyDescent="0.25">
      <c r="A69" s="44" t="s">
        <v>77</v>
      </c>
      <c r="B69" s="61"/>
      <c r="C69" s="61"/>
      <c r="D69" s="62"/>
      <c r="E69" s="62"/>
      <c r="F69" s="62"/>
      <c r="G69" s="62"/>
      <c r="H69" s="46"/>
      <c r="I69" s="74"/>
      <c r="J69" s="46"/>
      <c r="K69" s="46"/>
      <c r="L69" s="47"/>
      <c r="M69" s="47"/>
      <c r="N69" s="47"/>
      <c r="O69" s="47"/>
      <c r="P69" s="47"/>
    </row>
    <row r="70" spans="1:16" ht="31.5" customHeight="1" x14ac:dyDescent="0.25">
      <c r="A70" s="38" t="s">
        <v>78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42"/>
      <c r="M70" s="42"/>
      <c r="N70" s="42"/>
      <c r="O70" s="42"/>
      <c r="P70" s="49"/>
    </row>
    <row r="71" spans="1:16" ht="31.5" customHeight="1" x14ac:dyDescent="0.25">
      <c r="A71" s="38" t="s">
        <v>79</v>
      </c>
      <c r="B71" s="63"/>
      <c r="C71" s="63"/>
      <c r="D71" s="64"/>
      <c r="E71" s="65"/>
      <c r="F71" s="65"/>
      <c r="G71" s="65"/>
      <c r="H71" s="67"/>
      <c r="I71" s="41"/>
      <c r="J71" s="41"/>
      <c r="K71" s="41"/>
      <c r="L71" s="42"/>
      <c r="M71" s="42"/>
      <c r="N71" s="42"/>
      <c r="O71" s="42"/>
      <c r="P71" s="49"/>
    </row>
    <row r="72" spans="1:16" ht="47.25" x14ac:dyDescent="0.25">
      <c r="A72" s="38" t="s">
        <v>80</v>
      </c>
      <c r="B72" s="63"/>
      <c r="C72" s="63"/>
      <c r="D72" s="64"/>
      <c r="E72" s="65"/>
      <c r="F72" s="65"/>
      <c r="G72" s="65"/>
      <c r="H72" s="67"/>
      <c r="I72" s="41"/>
      <c r="J72" s="41"/>
      <c r="K72" s="41"/>
      <c r="L72" s="75"/>
      <c r="M72" s="42"/>
      <c r="N72" s="42"/>
      <c r="O72" s="42"/>
      <c r="P72" s="49"/>
    </row>
    <row r="73" spans="1:16" s="76" customFormat="1" ht="18.75" customHeight="1" x14ac:dyDescent="0.25">
      <c r="A73" s="61" t="s">
        <v>81</v>
      </c>
      <c r="B73" s="61"/>
      <c r="C73" s="24"/>
      <c r="D73" s="24"/>
      <c r="E73" s="24"/>
      <c r="F73" s="24"/>
      <c r="G73" s="24"/>
      <c r="H73" s="45"/>
      <c r="I73" s="46"/>
      <c r="J73" s="46"/>
      <c r="K73" s="46"/>
      <c r="L73" s="28"/>
      <c r="M73" s="47"/>
      <c r="N73" s="47"/>
      <c r="O73" s="47"/>
      <c r="P73" s="47"/>
    </row>
    <row r="74" spans="1:16" ht="12" customHeight="1" x14ac:dyDescent="0.25">
      <c r="A74" s="77"/>
      <c r="B74" s="78"/>
      <c r="C74" s="63"/>
      <c r="D74" s="64"/>
      <c r="E74" s="71"/>
      <c r="F74" s="71"/>
      <c r="G74" s="71"/>
      <c r="H74" s="72"/>
      <c r="I74" s="72"/>
      <c r="J74" s="72"/>
      <c r="K74" s="72"/>
      <c r="L74" s="34"/>
      <c r="M74" s="34"/>
      <c r="N74" s="34"/>
      <c r="O74" s="34"/>
      <c r="P74" s="49"/>
    </row>
    <row r="75" spans="1:16" ht="19.5" customHeight="1" x14ac:dyDescent="0.25">
      <c r="A75" s="79" t="s">
        <v>82</v>
      </c>
      <c r="B75" s="80"/>
      <c r="C75" s="80"/>
      <c r="D75" s="64"/>
      <c r="E75" s="71"/>
      <c r="F75" s="71"/>
      <c r="G75" s="71"/>
      <c r="H75" s="72"/>
      <c r="I75" s="81"/>
      <c r="J75" s="81"/>
      <c r="K75" s="81"/>
      <c r="L75" s="75"/>
      <c r="M75" s="75"/>
      <c r="N75" s="75"/>
      <c r="O75" s="75"/>
      <c r="P75" s="49"/>
    </row>
    <row r="76" spans="1:16" ht="15.75" x14ac:dyDescent="0.25">
      <c r="A76" s="44" t="s">
        <v>83</v>
      </c>
      <c r="B76" s="61">
        <f>+B7</f>
        <v>995001263</v>
      </c>
      <c r="C76" s="61">
        <f>+C7</f>
        <v>68269437.359999999</v>
      </c>
      <c r="D76" s="62">
        <f>+D7</f>
        <v>123001018.92</v>
      </c>
      <c r="E76" s="62">
        <f>+E7</f>
        <v>69827412.939999998</v>
      </c>
      <c r="F76" s="62">
        <f>+F7</f>
        <v>91278568.449999988</v>
      </c>
      <c r="G76" s="62">
        <f>+G8+G14+G24+G50</f>
        <v>72700022.409999996</v>
      </c>
      <c r="H76" s="46">
        <f>+H8+H14+H24+H50</f>
        <v>80841265.629999995</v>
      </c>
      <c r="I76" s="27">
        <f>+I8+I14+I24+I50</f>
        <v>79142006.469999999</v>
      </c>
      <c r="J76" s="27">
        <f>+J7</f>
        <v>79497665.530000001</v>
      </c>
      <c r="K76" s="27"/>
      <c r="L76" s="28"/>
      <c r="M76" s="28"/>
      <c r="N76" s="28"/>
      <c r="O76" s="28"/>
      <c r="P76" s="47"/>
    </row>
    <row r="77" spans="1:16" ht="31.5" x14ac:dyDescent="0.25">
      <c r="A77" s="38" t="s">
        <v>84</v>
      </c>
      <c r="B77" s="63"/>
      <c r="C77" s="63"/>
      <c r="D77" s="64"/>
      <c r="E77" s="65"/>
      <c r="F77" s="65"/>
      <c r="G77" s="65"/>
      <c r="H77" s="67"/>
      <c r="I77" s="41"/>
      <c r="J77" s="41"/>
      <c r="K77" s="41"/>
      <c r="L77" s="42"/>
      <c r="M77" s="42"/>
      <c r="N77" s="42"/>
      <c r="O77" s="42"/>
      <c r="P77" s="49"/>
    </row>
    <row r="78" spans="1:16" ht="31.5" x14ac:dyDescent="0.25">
      <c r="A78" s="38" t="s">
        <v>85</v>
      </c>
      <c r="B78" s="63"/>
      <c r="C78" s="63"/>
      <c r="D78" s="64"/>
      <c r="E78" s="65"/>
      <c r="F78" s="65"/>
      <c r="G78" s="65"/>
      <c r="H78" s="67"/>
      <c r="I78" s="41"/>
      <c r="J78" s="41"/>
      <c r="K78" s="41"/>
      <c r="L78" s="42"/>
      <c r="M78" s="42"/>
      <c r="N78" s="42"/>
      <c r="O78" s="42"/>
      <c r="P78" s="49"/>
    </row>
    <row r="79" spans="1:16" ht="15.75" customHeight="1" x14ac:dyDescent="0.25">
      <c r="A79" s="44" t="s">
        <v>86</v>
      </c>
      <c r="B79" s="61"/>
      <c r="C79" s="61"/>
      <c r="D79" s="62"/>
      <c r="E79" s="62"/>
      <c r="F79" s="62"/>
      <c r="G79" s="62"/>
      <c r="H79" s="46"/>
      <c r="I79" s="46"/>
      <c r="J79" s="46"/>
      <c r="K79" s="46"/>
      <c r="L79" s="47"/>
      <c r="M79" s="47"/>
      <c r="N79" s="47"/>
      <c r="O79" s="47"/>
      <c r="P79" s="47"/>
    </row>
    <row r="80" spans="1:16" ht="31.5" customHeight="1" x14ac:dyDescent="0.25">
      <c r="A80" s="29" t="s">
        <v>87</v>
      </c>
      <c r="B80" s="70"/>
      <c r="C80" s="70"/>
      <c r="D80" s="64"/>
      <c r="E80" s="71"/>
      <c r="F80" s="71"/>
      <c r="G80" s="71"/>
      <c r="H80" s="72"/>
      <c r="I80" s="33"/>
      <c r="J80" s="33"/>
      <c r="K80" s="33"/>
      <c r="L80" s="34"/>
      <c r="M80" s="34"/>
      <c r="N80" s="34"/>
      <c r="O80" s="34"/>
      <c r="P80" s="49"/>
    </row>
    <row r="81" spans="1:16" ht="31.5" x14ac:dyDescent="0.25">
      <c r="A81" s="38" t="s">
        <v>88</v>
      </c>
      <c r="B81" s="63"/>
      <c r="C81" s="63"/>
      <c r="D81" s="64"/>
      <c r="E81" s="65"/>
      <c r="F81" s="65"/>
      <c r="G81" s="65"/>
      <c r="H81" s="67"/>
      <c r="I81" s="41"/>
      <c r="J81" s="41"/>
      <c r="K81" s="41"/>
      <c r="L81" s="42"/>
      <c r="M81" s="42"/>
      <c r="N81" s="42"/>
      <c r="O81" s="42"/>
      <c r="P81" s="49"/>
    </row>
    <row r="82" spans="1:16" ht="15.75" customHeight="1" x14ac:dyDescent="0.25">
      <c r="A82" s="44" t="s">
        <v>89</v>
      </c>
      <c r="B82" s="61"/>
      <c r="C82" s="61"/>
      <c r="D82" s="62"/>
      <c r="E82" s="62"/>
      <c r="F82" s="62"/>
      <c r="G82" s="62"/>
      <c r="H82" s="46"/>
      <c r="I82" s="46"/>
      <c r="J82" s="46"/>
      <c r="K82" s="46"/>
      <c r="L82" s="47"/>
      <c r="M82" s="47"/>
      <c r="N82" s="47"/>
      <c r="O82" s="47"/>
      <c r="P82" s="47"/>
    </row>
    <row r="83" spans="1:16" ht="31.5" x14ac:dyDescent="0.25">
      <c r="A83" s="82" t="s">
        <v>90</v>
      </c>
      <c r="B83" s="63"/>
      <c r="C83" s="63"/>
      <c r="D83" s="64"/>
      <c r="E83" s="65"/>
      <c r="F83" s="65"/>
      <c r="G83" s="65"/>
      <c r="H83" s="41"/>
      <c r="I83" s="41"/>
      <c r="J83" s="41"/>
      <c r="K83" s="41"/>
      <c r="L83" s="42"/>
      <c r="M83" s="42"/>
      <c r="N83" s="42"/>
      <c r="O83" s="42"/>
      <c r="P83" s="69"/>
    </row>
    <row r="84" spans="1:16" ht="15.75" customHeight="1" x14ac:dyDescent="0.25">
      <c r="A84" s="23" t="s">
        <v>91</v>
      </c>
      <c r="B84" s="61"/>
      <c r="C84" s="61"/>
      <c r="D84" s="62"/>
      <c r="E84" s="83"/>
      <c r="F84" s="83"/>
      <c r="G84" s="83"/>
      <c r="H84" s="84"/>
      <c r="I84" s="85"/>
      <c r="J84" s="84"/>
      <c r="K84" s="85"/>
      <c r="L84" s="86"/>
      <c r="M84" s="86"/>
      <c r="N84" s="86"/>
      <c r="O84" s="87"/>
      <c r="P84" s="47"/>
    </row>
    <row r="85" spans="1:16" ht="15.75" x14ac:dyDescent="0.25">
      <c r="A85" s="88"/>
      <c r="B85" s="78"/>
      <c r="C85" s="63"/>
      <c r="D85" s="64"/>
      <c r="E85" s="89"/>
      <c r="F85" s="89"/>
      <c r="G85" s="89"/>
      <c r="H85" s="90"/>
      <c r="I85" s="90"/>
      <c r="J85" s="90"/>
      <c r="K85" s="90"/>
      <c r="L85" s="91"/>
      <c r="M85" s="91"/>
      <c r="N85" s="91"/>
      <c r="O85" s="91"/>
      <c r="P85" s="49"/>
    </row>
    <row r="86" spans="1:16" s="76" customFormat="1" ht="15.75" x14ac:dyDescent="0.25">
      <c r="A86" s="14" t="s">
        <v>92</v>
      </c>
      <c r="B86" s="14">
        <f>+B7</f>
        <v>995001263</v>
      </c>
      <c r="C86" s="92">
        <f t="shared" ref="C86:H86" si="1">+C76</f>
        <v>68269437.359999999</v>
      </c>
      <c r="D86" s="92">
        <f t="shared" si="1"/>
        <v>123001018.92</v>
      </c>
      <c r="E86" s="92">
        <f t="shared" si="1"/>
        <v>69827412.939999998</v>
      </c>
      <c r="F86" s="92">
        <f t="shared" si="1"/>
        <v>91278568.449999988</v>
      </c>
      <c r="G86" s="92">
        <f t="shared" si="1"/>
        <v>72700022.409999996</v>
      </c>
      <c r="H86" s="92">
        <f t="shared" si="1"/>
        <v>80841265.629999995</v>
      </c>
      <c r="I86" s="93">
        <f>+I76</f>
        <v>79142006.469999999</v>
      </c>
      <c r="J86" s="93">
        <f>+J76</f>
        <v>79497665.530000001</v>
      </c>
      <c r="K86" s="93"/>
      <c r="L86" s="94"/>
      <c r="M86" s="94"/>
      <c r="N86" s="94"/>
      <c r="O86" s="94"/>
      <c r="P86" s="94"/>
    </row>
    <row r="87" spans="1:16" ht="15.75" x14ac:dyDescent="0.25">
      <c r="A87" s="95" t="s">
        <v>93</v>
      </c>
      <c r="B87" s="96"/>
      <c r="C87" s="96"/>
      <c r="D87" s="7"/>
      <c r="E87" s="7"/>
      <c r="F87" s="7"/>
      <c r="G87" s="7"/>
      <c r="H87" s="8"/>
      <c r="I87" s="8"/>
      <c r="J87" s="8"/>
      <c r="K87" s="8"/>
      <c r="L87" s="8"/>
      <c r="M87" s="8"/>
      <c r="N87" s="8"/>
      <c r="O87" s="8"/>
    </row>
    <row r="88" spans="1:16" ht="16.5" thickBot="1" x14ac:dyDescent="0.3">
      <c r="A88" s="1"/>
      <c r="B88" s="2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44.25" customHeight="1" thickBot="1" x14ac:dyDescent="0.3">
      <c r="A89" s="97" t="s">
        <v>94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45.75" thickBot="1" x14ac:dyDescent="0.3">
      <c r="A90" s="98" t="s">
        <v>95</v>
      </c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90.75" thickBot="1" x14ac:dyDescent="0.3">
      <c r="A91" s="99" t="s">
        <v>96</v>
      </c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4" spans="1:16" ht="15.75" x14ac:dyDescent="0.25">
      <c r="A94" s="1"/>
      <c r="B94" s="2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</row>
    <row r="95" spans="1:16" ht="15.75" x14ac:dyDescent="0.25">
      <c r="A95" s="1"/>
      <c r="B95" s="2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</row>
    <row r="100" spans="1:1" ht="15.75" x14ac:dyDescent="0.25">
      <c r="A100" s="100" t="s">
        <v>97</v>
      </c>
    </row>
    <row r="101" spans="1:1" ht="15.75" x14ac:dyDescent="0.25">
      <c r="A101" s="102" t="s">
        <v>98</v>
      </c>
    </row>
    <row r="102" spans="1:1" ht="15.75" x14ac:dyDescent="0.25">
      <c r="A102" s="103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2026-07-13T15:53:03Z</cp:lastPrinted>
  <dcterms:created xsi:type="dcterms:W3CDTF">2026-05-05T16:52:18Z</dcterms:created>
  <dcterms:modified xsi:type="dcterms:W3CDTF">2026-08-14T14:09:45Z</dcterms:modified>
</cp:coreProperties>
</file>