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X:\JOSEPHINE KING\PRESUPUESTO TRANSPARENCIA\"/>
    </mc:Choice>
  </mc:AlternateContent>
  <xr:revisionPtr revIDLastSave="0" documentId="13_ncr:1_{37958A9A-B5DF-49B8-B348-009B51345A3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Presupuesto" sheetId="2" r:id="rId1"/>
    <sheet name="Plantilla Ejecución " sheetId="3" r:id="rId2"/>
    <sheet name="Hoja1" sheetId="4" r:id="rId3"/>
  </sheets>
  <definedNames>
    <definedName name="_xlnm._FilterDatabase" localSheetId="0" hidden="1">'Plantilla Presupuesto'!$C$6:$D$83</definedName>
    <definedName name="_xlnm.Print_Area" localSheetId="0">'Plantilla Presupuesto'!$B$1:$E$124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4" i="3" l="1"/>
  <c r="B84" i="3"/>
  <c r="B71" i="3" s="1"/>
  <c r="P83" i="3"/>
  <c r="P82" i="3"/>
  <c r="P81" i="3"/>
  <c r="P80" i="3"/>
  <c r="P79" i="3"/>
  <c r="P78" i="3"/>
  <c r="P77" i="3"/>
  <c r="P76" i="3"/>
  <c r="P75" i="3"/>
  <c r="P74" i="3"/>
  <c r="P73" i="3"/>
  <c r="P72" i="3"/>
  <c r="J71" i="3"/>
  <c r="J84" i="3" s="1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P51" i="3"/>
  <c r="P50" i="3"/>
  <c r="P49" i="3"/>
  <c r="O48" i="3"/>
  <c r="N48" i="3"/>
  <c r="N71" i="3" s="1"/>
  <c r="N84" i="3" s="1"/>
  <c r="M48" i="3"/>
  <c r="L48" i="3"/>
  <c r="K48" i="3"/>
  <c r="K71" i="3" s="1"/>
  <c r="K84" i="3" s="1"/>
  <c r="I48" i="3"/>
  <c r="H48" i="3"/>
  <c r="P48" i="3" s="1"/>
  <c r="C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P25" i="3"/>
  <c r="P24" i="3"/>
  <c r="P23" i="3"/>
  <c r="O22" i="3"/>
  <c r="N22" i="3"/>
  <c r="N5" i="3" s="1"/>
  <c r="M22" i="3"/>
  <c r="L22" i="3"/>
  <c r="I22" i="3"/>
  <c r="H22" i="3"/>
  <c r="P22" i="3" s="1"/>
  <c r="C22" i="3"/>
  <c r="P21" i="3"/>
  <c r="P20" i="3"/>
  <c r="P19" i="3"/>
  <c r="P18" i="3"/>
  <c r="P17" i="3"/>
  <c r="P16" i="3"/>
  <c r="P15" i="3"/>
  <c r="P14" i="3"/>
  <c r="P13" i="3"/>
  <c r="O12" i="3"/>
  <c r="N12" i="3"/>
  <c r="M12" i="3"/>
  <c r="L12" i="3"/>
  <c r="I12" i="3"/>
  <c r="I71" i="3" s="1"/>
  <c r="I84" i="3" s="1"/>
  <c r="C12" i="3"/>
  <c r="P11" i="3"/>
  <c r="P10" i="3"/>
  <c r="P9" i="3"/>
  <c r="P8" i="3"/>
  <c r="P7" i="3"/>
  <c r="O6" i="3"/>
  <c r="O5" i="3" s="1"/>
  <c r="O71" i="3" s="1"/>
  <c r="O84" i="3" s="1"/>
  <c r="N6" i="3"/>
  <c r="M6" i="3"/>
  <c r="L6" i="3"/>
  <c r="L5" i="3" s="1"/>
  <c r="C6" i="3"/>
  <c r="C5" i="3" s="1"/>
  <c r="C71" i="3" s="1"/>
  <c r="C84" i="3" s="1"/>
  <c r="M5" i="3"/>
  <c r="M71" i="3" s="1"/>
  <c r="M84" i="3" s="1"/>
  <c r="E8" i="4"/>
  <c r="E10" i="4" s="1"/>
  <c r="P5" i="3" l="1"/>
  <c r="L71" i="3"/>
  <c r="L84" i="3" s="1"/>
  <c r="P6" i="3"/>
  <c r="P12" i="3"/>
  <c r="H71" i="3"/>
  <c r="D98" i="2"/>
  <c r="H84" i="3" l="1"/>
  <c r="P84" i="3" s="1"/>
  <c r="P71" i="3"/>
  <c r="D87" i="2"/>
  <c r="D100" i="2" s="1"/>
  <c r="C98" i="2" l="1"/>
  <c r="C87" i="2" l="1"/>
  <c r="C100" i="2" s="1"/>
</calcChain>
</file>

<file path=xl/sharedStrings.xml><?xml version="1.0" encoding="utf-8"?>
<sst xmlns="http://schemas.openxmlformats.org/spreadsheetml/2006/main" count="445" uniqueCount="209">
  <si>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</si>
  <si>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</si>
  <si>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</si>
  <si>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</si>
  <si>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</si>
  <si>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</si>
  <si>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</si>
  <si>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</si>
  <si>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</si>
  <si>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</si>
  <si>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</si>
  <si>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</si>
  <si>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</si>
  <si>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</si>
  <si>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</si>
  <si>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</si>
  <si>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</si>
  <si>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</si>
  <si>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</si>
  <si>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</si>
  <si>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</si>
  <si>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</si>
  <si>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</si>
  <si>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</si>
  <si>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</si>
  <si>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</si>
  <si>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</si>
  <si>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</si>
  <si>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</si>
  <si>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</si>
  <si>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</si>
  <si>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</si>
  <si>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</si>
  <si>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</si>
  <si>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</si>
  <si>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</si>
  <si>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</si>
  <si>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</si>
  <si>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</si>
  <si>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</si>
  <si>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</si>
  <si>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</si>
  <si>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</si>
  <si>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</si>
  <si>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</si>
  <si>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</si>
  <si>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</si>
  <si>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</si>
  <si>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</si>
  <si>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</si>
  <si>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</si>
  <si>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</si>
  <si>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</si>
  <si>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</si>
  <si>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</si>
  <si>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</si>
  <si>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</si>
  <si>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</si>
  <si>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</si>
  <si>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</si>
  <si>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</si>
  <si>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</si>
  <si>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</si>
  <si>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</si>
  <si>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</si>
  <si>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</si>
  <si>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</si>
  <si>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</si>
  <si>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</si>
  <si>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</si>
  <si>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</si>
  <si>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</si>
  <si>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</si>
  <si>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</si>
  <si>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</si>
  <si>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</si>
  <si>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</si>
  <si>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</si>
  <si>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</si>
  <si>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</si>
  <si>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</si>
  <si>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</si>
  <si>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</si>
  <si>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</si>
  <si>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</si>
  <si>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</si>
  <si>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>Preparado por:</t>
  </si>
  <si>
    <t xml:space="preserve">Supervisado por: </t>
  </si>
  <si>
    <t xml:space="preserve">Revisado por: </t>
  </si>
  <si>
    <t>Autorizado por:</t>
  </si>
  <si>
    <t>Directora General</t>
  </si>
  <si>
    <t xml:space="preserve">Ing. Eric E. García </t>
  </si>
  <si>
    <t>Lic. Jose Miguel Rodríguez</t>
  </si>
  <si>
    <t>Dra. Dhamelisse Then VanderHorst</t>
  </si>
  <si>
    <t>Subdirector Adm y Financiero</t>
  </si>
  <si>
    <t xml:space="preserve">Subdirector Interino de Planificación </t>
  </si>
  <si>
    <t>PRESUPUESTO 2021</t>
  </si>
  <si>
    <t>Encargada de Presupuesto</t>
  </si>
  <si>
    <t>Licda. Josephine King Canario</t>
  </si>
  <si>
    <t>COMPLEMENTARIA</t>
  </si>
  <si>
    <t>PRINCIPAL</t>
  </si>
  <si>
    <t>INACTIVOS</t>
  </si>
  <si>
    <t xml:space="preserve">ASIGNACIÓN </t>
  </si>
  <si>
    <t>DIFERENCIA</t>
  </si>
  <si>
    <t>TOTAL REGALÍA</t>
  </si>
  <si>
    <t>MODIFICACIÓN PRESUPUESTARIA MES DE DICIEMBRE</t>
  </si>
  <si>
    <t>Fuente: [SIGEF]</t>
  </si>
  <si>
    <t>EJECUCION PRESUPUESTARIA Y APLICACIÓN FINANCIERA</t>
  </si>
  <si>
    <r>
      <rPr>
        <b/>
        <sz val="12"/>
        <rFont val="Calibri"/>
        <family val="1"/>
      </rPr>
      <t>Detalle</t>
    </r>
  </si>
  <si>
    <r>
      <rPr>
        <b/>
        <sz val="12"/>
        <rFont val="Calibri"/>
        <family val="1"/>
      </rPr>
      <t>Enero</t>
    </r>
  </si>
  <si>
    <r>
      <rPr>
        <b/>
        <sz val="12"/>
        <rFont val="Calibri"/>
        <family val="1"/>
      </rPr>
      <t>Febrero</t>
    </r>
  </si>
  <si>
    <r>
      <rPr>
        <b/>
        <sz val="12"/>
        <rFont val="Calibri"/>
        <family val="1"/>
      </rPr>
      <t>Marzo</t>
    </r>
  </si>
  <si>
    <r>
      <rPr>
        <b/>
        <sz val="12"/>
        <rFont val="Calibri"/>
        <family val="1"/>
      </rPr>
      <t>Abril</t>
    </r>
  </si>
  <si>
    <r>
      <rPr>
        <b/>
        <sz val="12"/>
        <rFont val="Calibri"/>
        <family val="1"/>
      </rPr>
      <t>Mayo</t>
    </r>
  </si>
  <si>
    <r>
      <rPr>
        <b/>
        <sz val="12"/>
        <rFont val="Calibri"/>
        <family val="1"/>
      </rPr>
      <t>Junio</t>
    </r>
  </si>
  <si>
    <r>
      <rPr>
        <b/>
        <sz val="12"/>
        <rFont val="Calibri"/>
        <family val="1"/>
      </rPr>
      <t>Julio</t>
    </r>
  </si>
  <si>
    <r>
      <rPr>
        <b/>
        <sz val="12"/>
        <rFont val="Calibri"/>
        <family val="1"/>
      </rPr>
      <t>Agosto</t>
    </r>
  </si>
  <si>
    <r>
      <rPr>
        <b/>
        <sz val="12"/>
        <rFont val="Calibri"/>
        <family val="1"/>
      </rPr>
      <t>Septiembre</t>
    </r>
  </si>
  <si>
    <r>
      <rPr>
        <b/>
        <sz val="12"/>
        <rFont val="Calibri"/>
        <family val="1"/>
      </rPr>
      <t>Octubre</t>
    </r>
  </si>
  <si>
    <r>
      <rPr>
        <b/>
        <sz val="12"/>
        <rFont val="Calibri"/>
        <family val="1"/>
      </rPr>
      <t>Noviembre</t>
    </r>
  </si>
  <si>
    <r>
      <rPr>
        <b/>
        <sz val="12"/>
        <rFont val="Calibri"/>
        <family val="1"/>
      </rPr>
      <t>Diciembre</t>
    </r>
  </si>
  <si>
    <r>
      <rPr>
        <b/>
        <sz val="12"/>
        <rFont val="Calibri"/>
        <family val="1"/>
      </rPr>
      <t>Total</t>
    </r>
  </si>
  <si>
    <r>
      <rPr>
        <b/>
        <sz val="12"/>
        <rFont val="Calibri"/>
        <family val="1"/>
      </rPr>
      <t>2 - GASTOS</t>
    </r>
  </si>
  <si>
    <r>
      <rPr>
        <b/>
        <sz val="12"/>
        <rFont val="Calibri"/>
        <family val="1"/>
      </rPr>
      <t>2.1 - REMUNERACIONES Y CONTRIBUCIONES</t>
    </r>
  </si>
  <si>
    <r>
      <rPr>
        <sz val="12"/>
        <rFont val="Calibri"/>
        <family val="1"/>
      </rPr>
      <t>2.1.1 - REMUNERACIONES</t>
    </r>
  </si>
  <si>
    <r>
      <rPr>
        <sz val="12"/>
        <rFont val="Calibri"/>
        <family val="1"/>
      </rPr>
      <t>2.1.2 - SOBRESUELDOS</t>
    </r>
  </si>
  <si>
    <r>
      <rPr>
        <sz val="12"/>
        <rFont val="Calibri"/>
        <family val="1"/>
      </rPr>
      <t>2.1.3 - DIETAS Y GASTOS DE REPRESENTACIÓN</t>
    </r>
  </si>
  <si>
    <t>-</t>
  </si>
  <si>
    <r>
      <rPr>
        <sz val="12"/>
        <rFont val="Calibri"/>
        <family val="1"/>
      </rPr>
      <t>2.1.4 - GRATIFICACIONES Y BONIFICACIONES</t>
    </r>
  </si>
  <si>
    <r>
      <rPr>
        <sz val="12"/>
        <rFont val="Calibri"/>
        <family val="1"/>
      </rPr>
      <t>2.1.5 - CONTRIBUCIONES A LA SEGURIDAD
SOCIAL</t>
    </r>
  </si>
  <si>
    <r>
      <rPr>
        <b/>
        <sz val="12"/>
        <rFont val="Calibri"/>
        <family val="1"/>
      </rPr>
      <t>2.2 - CONTRATACIÓN DE SERVICIOS</t>
    </r>
  </si>
  <si>
    <r>
      <rPr>
        <sz val="12"/>
        <rFont val="Calibri"/>
        <family val="1"/>
      </rPr>
      <t>2.2.1 - SERVICIOS BÁSICOS</t>
    </r>
  </si>
  <si>
    <t>2.2.2- PUBLICIDAD,IMPRECION YENCUADERNACION</t>
  </si>
  <si>
    <r>
      <rPr>
        <sz val="12"/>
        <rFont val="Calibri"/>
        <family val="1"/>
      </rPr>
      <t>2.2.3 - VIÁTICOS</t>
    </r>
  </si>
  <si>
    <r>
      <rPr>
        <sz val="12"/>
        <rFont val="Calibri"/>
        <family val="1"/>
      </rPr>
      <t>2.2.4 - TRANSPORTE Y ALMACENAJE</t>
    </r>
  </si>
  <si>
    <r>
      <rPr>
        <sz val="12"/>
        <rFont val="Calibri"/>
        <family val="1"/>
      </rPr>
      <t>2.2.5 - ALQUILERES Y RENTAS</t>
    </r>
  </si>
  <si>
    <r>
      <rPr>
        <sz val="12"/>
        <rFont val="Calibri"/>
        <family val="1"/>
      </rPr>
      <t>2.2.6 - SEGUROS</t>
    </r>
  </si>
  <si>
    <r>
      <rPr>
        <sz val="12"/>
        <rFont val="Calibri"/>
        <family val="1"/>
      </rPr>
      <t>2.2.7 - SERVICIOS DE CONSERVACIÓN,
REPARACIONES MENORES E INSTALACIONES
TEMPORALES</t>
    </r>
  </si>
  <si>
    <t>2.2.8 - OTROS SERVICIOS NO INCLUIDOS EN
CONCEPTOS ANTERIORES</t>
  </si>
  <si>
    <r>
      <rPr>
        <sz val="12"/>
        <rFont val="Calibri"/>
        <family val="1"/>
      </rPr>
      <t>2.2.9 - OTRAS CONTRATACIONES DE SERVICIOS</t>
    </r>
  </si>
  <si>
    <r>
      <rPr>
        <b/>
        <sz val="12"/>
        <rFont val="Calibri"/>
        <family val="1"/>
      </rPr>
      <t>2.3 - MATERIALES Y SUMINISTROS</t>
    </r>
  </si>
  <si>
    <r>
      <rPr>
        <sz val="12"/>
        <rFont val="Calibri"/>
        <family val="1"/>
      </rPr>
      <t>2.3.1 - ALIMENTOS Y PRODUCTOS
AGROFORESTALES</t>
    </r>
  </si>
  <si>
    <r>
      <rPr>
        <sz val="12"/>
        <rFont val="Calibri"/>
        <family val="1"/>
      </rPr>
      <t>2.3.2 - TEXTILES Y VESTUARIOS</t>
    </r>
  </si>
  <si>
    <r>
      <rPr>
        <sz val="12"/>
        <rFont val="Calibri"/>
        <family val="1"/>
      </rPr>
      <t>2.3.3 - PRODUCTOS DE PAPEL, CARTÓN E
IMPRESOS</t>
    </r>
  </si>
  <si>
    <r>
      <rPr>
        <sz val="12"/>
        <rFont val="Calibri"/>
        <family val="1"/>
      </rPr>
      <t>2.3.4 - PRODUCTOS FARMACÉUTICOS</t>
    </r>
  </si>
  <si>
    <r>
      <rPr>
        <sz val="12"/>
        <rFont val="Calibri"/>
        <family val="1"/>
      </rPr>
      <t>2.3.5 - PRODUCTOS DE CUERO, CAUCHO Y
PLÁSTICO</t>
    </r>
  </si>
  <si>
    <r>
      <rPr>
        <sz val="12"/>
        <rFont val="Calibri"/>
        <family val="1"/>
      </rPr>
      <t>2.3.6 - PRODUCTOS DE MINERALES, METÁLICOS
Y NO METÁLICOS</t>
    </r>
  </si>
  <si>
    <r>
      <rPr>
        <sz val="12"/>
        <rFont val="Calibri"/>
        <family val="1"/>
      </rPr>
      <t>2.3.7 - COMBUSTIBLES, LUBRICANTES,
PRODUCTOS QUÍMICOS Y CONEXOS</t>
    </r>
  </si>
  <si>
    <r>
      <rPr>
        <sz val="12"/>
        <rFont val="Calibri"/>
        <family val="1"/>
      </rPr>
      <t>2.3.8 - GASTOS QUE SE ASIGNARÁN DURANTE EL
EJERCICIO (ART. 32 Y 33 LEY 423-06)</t>
    </r>
  </si>
  <si>
    <r>
      <rPr>
        <sz val="12"/>
        <rFont val="Calibri"/>
        <family val="1"/>
      </rPr>
      <t>2.3.9 - PRODUCTOS Y ÚTILES VARIOS</t>
    </r>
  </si>
  <si>
    <r>
      <rPr>
        <b/>
        <sz val="12"/>
        <rFont val="Calibri"/>
        <family val="1"/>
      </rPr>
      <t>2.4 - TRANSFERENCIAS CORRIENTES</t>
    </r>
  </si>
  <si>
    <r>
      <rPr>
        <b/>
        <sz val="12"/>
        <rFont val="Calibri"/>
        <family val="1"/>
      </rPr>
      <t>-</t>
    </r>
  </si>
  <si>
    <r>
      <rPr>
        <sz val="12"/>
        <rFont val="Calibri"/>
        <family val="1"/>
      </rPr>
      <t>2.4.1 - TRANSFERENCIAS CORRIENTES AL SECTOR
PRIVADO</t>
    </r>
  </si>
  <si>
    <r>
      <rPr>
        <sz val="12"/>
        <rFont val="Calibri"/>
        <family val="1"/>
      </rPr>
      <t>2.4.2 - TRANSFERENCIAS CORRIENTES AL
GOBIERNO GENERAL NACIONAL</t>
    </r>
  </si>
  <si>
    <r>
      <rPr>
        <sz val="12"/>
        <rFont val="Calibri"/>
        <family val="1"/>
      </rPr>
      <t>2.4.3 - TRANSFERENCIAS CORRIENTES A
GOBIERNOS GENERALES LOCALES</t>
    </r>
  </si>
  <si>
    <r>
      <rPr>
        <sz val="12"/>
        <rFont val="Calibri"/>
        <family val="1"/>
      </rPr>
      <t>2.4.4 - TRANSFERENCIAS CORRIENTES A
EMPRESAS PÚBLICAS NO FINANCIERAS</t>
    </r>
  </si>
  <si>
    <r>
      <rPr>
        <sz val="12"/>
        <rFont val="Calibri"/>
        <family val="1"/>
      </rPr>
      <t>2.4.5 - TRANSFERENCIAS CORRIENTES A
INSTITUCIONES PÚBLICAS FINANCIERAS</t>
    </r>
  </si>
  <si>
    <r>
      <rPr>
        <sz val="12"/>
        <rFont val="Calibri"/>
        <family val="1"/>
      </rPr>
      <t>2.4.7 - TRANSFERENCIAS CORRIENTES AL SECTOR
EXTERNO</t>
    </r>
  </si>
  <si>
    <r>
      <rPr>
        <sz val="12"/>
        <rFont val="Calibri"/>
        <family val="1"/>
      </rPr>
      <t>2.4.9 - TRANSFERENCIAS CORRIENTES A OTRAS
INSTITUCIONES PÚBLICAS</t>
    </r>
  </si>
  <si>
    <r>
      <rPr>
        <b/>
        <sz val="12"/>
        <rFont val="Calibri"/>
        <family val="1"/>
      </rPr>
      <t>2.5 - TRANSFERENCIAS DE CAPITAL</t>
    </r>
  </si>
  <si>
    <r>
      <rPr>
        <sz val="12"/>
        <rFont val="Calibri"/>
        <family val="1"/>
      </rPr>
      <t>2.5.1 - TRANSFERENCIAS DE CAPITAL AL SECTOR
PRIVADO</t>
    </r>
  </si>
  <si>
    <r>
      <rPr>
        <sz val="12"/>
        <rFont val="Calibri"/>
        <family val="1"/>
      </rPr>
      <t>2.5.2 - TRANSFERENCIAS DE CAPITAL AL
GOBIERNO GENERAL  NACIONAL</t>
    </r>
  </si>
  <si>
    <r>
      <rPr>
        <sz val="12"/>
        <rFont val="Calibri"/>
        <family val="1"/>
      </rPr>
      <t>2.5.3 - TRANSFERENCIAS DE CAPITAL A
GOBIERNOS GENERALES LOCALES</t>
    </r>
  </si>
  <si>
    <r>
      <rPr>
        <sz val="12"/>
        <rFont val="Calibri"/>
        <family val="1"/>
      </rPr>
      <t>2.5.4 - TRANSFERENCIAS DE CAPITAL  A
EMPRESAS PÚBLICAS NO FINANCIERAS</t>
    </r>
  </si>
  <si>
    <r>
      <rPr>
        <sz val="12"/>
        <rFont val="Calibri"/>
        <family val="1"/>
      </rPr>
      <t>2.5.5 - TRANSFERENCIAS DE CAPITAL A
INSTITUCIONES PÚBLICAS FINANCIERAS</t>
    </r>
  </si>
  <si>
    <r>
      <rPr>
        <sz val="12"/>
        <rFont val="Calibri"/>
        <family val="1"/>
      </rPr>
      <t>2.5.6 - TRANSFERENCIAS DE CAPITAL AL SECTOR
EXTERNO</t>
    </r>
  </si>
  <si>
    <r>
      <rPr>
        <sz val="12"/>
        <rFont val="Calibri"/>
        <family val="1"/>
      </rPr>
      <t>2.5.9 - TRANSFERENCIAS DE CAPITAL A OTRAS
INSTITUCIONES PÚBLICAS</t>
    </r>
  </si>
  <si>
    <r>
      <rPr>
        <b/>
        <sz val="12"/>
        <rFont val="Calibri"/>
        <family val="1"/>
      </rPr>
      <t>2.6 - BIENES MUEBLES, INMUEBLES E INTANGIBLES</t>
    </r>
  </si>
  <si>
    <r>
      <rPr>
        <sz val="12"/>
        <rFont val="Calibri"/>
        <family val="1"/>
      </rPr>
      <t>2.6.1 - MOBILIARIO Y EQUIPO</t>
    </r>
  </si>
  <si>
    <r>
      <rPr>
        <sz val="12"/>
        <rFont val="Calibri"/>
        <family val="1"/>
      </rPr>
      <t>2.6.2 - MOBILIARIO Y EQUIPO EDUCACIONAL Y
RECREATIVO</t>
    </r>
  </si>
  <si>
    <r>
      <rPr>
        <sz val="12"/>
        <rFont val="Calibri"/>
        <family val="1"/>
      </rPr>
      <t>2.6.3 - EQUIPO E INSTRUMENTAL, CIENTÍFICO Y
LABORATORIO</t>
    </r>
  </si>
  <si>
    <r>
      <rPr>
        <sz val="12"/>
        <rFont val="Calibri"/>
        <family val="1"/>
      </rPr>
      <t>2.6.4 - VEHÍCULOS Y EQUIPO DE TRANSPORTE,
TRACCIÓN Y ELEVACIÓN</t>
    </r>
  </si>
  <si>
    <r>
      <rPr>
        <sz val="12"/>
        <rFont val="Calibri"/>
        <family val="1"/>
      </rPr>
      <t>2.6.5 - MAQUINARIA, OTROS EQUIPOS Y
HERRAMIENTAS</t>
    </r>
  </si>
  <si>
    <r>
      <rPr>
        <sz val="12"/>
        <rFont val="Calibri"/>
        <family val="1"/>
      </rPr>
      <t>2.6.6 - EQUIPOS DE DEFENSA Y SEGURIDAD</t>
    </r>
  </si>
  <si>
    <r>
      <rPr>
        <sz val="12"/>
        <rFont val="Calibri"/>
        <family val="1"/>
      </rPr>
      <t>2.6.7 - ACTIVOS BIÓLOGICOS CULTIVABLES</t>
    </r>
  </si>
  <si>
    <r>
      <rPr>
        <sz val="12"/>
        <rFont val="Calibri"/>
        <family val="1"/>
      </rPr>
      <t>2.6.8 - BIENES INTANGIBLES</t>
    </r>
  </si>
  <si>
    <r>
      <rPr>
        <sz val="12"/>
        <rFont val="Calibri"/>
        <family val="1"/>
      </rPr>
      <t>2.6.9 - EDIFICIOS, ESTRUCTURAS, TIERRAS,
TERRENOS Y OBJETOS DE VALOR</t>
    </r>
  </si>
  <si>
    <r>
      <rPr>
        <b/>
        <sz val="12"/>
        <rFont val="Calibri"/>
        <family val="1"/>
      </rPr>
      <t>2.7 - OBRAS</t>
    </r>
  </si>
  <si>
    <r>
      <rPr>
        <sz val="12"/>
        <rFont val="Calibri"/>
        <family val="1"/>
      </rPr>
      <t>2.7.1 - OBRAS EN EDIFICACIONES</t>
    </r>
  </si>
  <si>
    <r>
      <rPr>
        <sz val="12"/>
        <rFont val="Calibri"/>
        <family val="1"/>
      </rPr>
      <t>2.7.2 - INFRAESTRUCTURA</t>
    </r>
  </si>
  <si>
    <r>
      <rPr>
        <sz val="12"/>
        <rFont val="Calibri"/>
        <family val="1"/>
      </rPr>
      <t>2.7.3 - CONSTRUCCIONES EN BIENES
CONCESIONADOS</t>
    </r>
  </si>
  <si>
    <r>
      <rPr>
        <sz val="12"/>
        <rFont val="Calibri"/>
        <family val="1"/>
      </rPr>
      <t>2.7.4 - GASTOS QUE SE ASIGNARÁN DURANTE EL
EJERCICIO PARA INVERSIÓN (ART. 32 Y 33 LEY 423-06)</t>
    </r>
  </si>
  <si>
    <r>
      <rPr>
        <b/>
        <sz val="12"/>
        <rFont val="Calibri"/>
        <family val="1"/>
      </rPr>
      <t>2.8 - ADQUISICION DE ACTIVOS FINANCIEROS CON FINES DE POLÍTICA</t>
    </r>
  </si>
  <si>
    <r>
      <rPr>
        <sz val="12"/>
        <rFont val="Calibri"/>
        <family val="1"/>
      </rPr>
      <t>2.8.1 - CONCESIÓN DE PRESTAMOS</t>
    </r>
  </si>
  <si>
    <r>
      <rPr>
        <sz val="12"/>
        <rFont val="Calibri"/>
        <family val="1"/>
      </rPr>
      <t>2.8.2 - ADQUISICIÓN DE TÍTULOS VALORES
REPRESENTATIVOS DE DEUDA</t>
    </r>
  </si>
  <si>
    <r>
      <rPr>
        <b/>
        <sz val="12"/>
        <rFont val="Calibri"/>
        <family val="1"/>
      </rPr>
      <t>2.9 - GASTOS FINANCIEROS</t>
    </r>
  </si>
  <si>
    <r>
      <rPr>
        <sz val="12"/>
        <rFont val="Calibri"/>
        <family val="1"/>
      </rPr>
      <t>2.9.1 - INTERESES DE LA DEUDA PÚBLICA
INTERNA</t>
    </r>
  </si>
  <si>
    <r>
      <rPr>
        <sz val="12"/>
        <rFont val="Calibri"/>
        <family val="1"/>
      </rPr>
      <t>2.9.2 - INTERESES DE LA DEUDA PUBLICA
EXTERNA</t>
    </r>
  </si>
  <si>
    <r>
      <rPr>
        <sz val="12"/>
        <rFont val="Calibri"/>
        <family val="1"/>
      </rPr>
      <t>2.9.4 - COMISIONES Y OTROS GASTOS
               BANCARIOS DE LA DEUDA PÚBLICA                                                              </t>
    </r>
  </si>
  <si>
    <r>
      <rPr>
        <b/>
        <sz val="12"/>
        <rFont val="Calibri"/>
        <family val="1"/>
      </rPr>
      <t>Total Gastos</t>
    </r>
  </si>
  <si>
    <r>
      <rPr>
        <b/>
        <u/>
        <sz val="12"/>
        <rFont val="Calibri"/>
        <family val="1"/>
      </rPr>
      <t> 4 - APLICACIONES FINANCIERAS                                                                          </t>
    </r>
  </si>
  <si>
    <r>
      <t xml:space="preserve">-    </t>
    </r>
    <r>
      <rPr>
        <b/>
        <u/>
        <sz val="12"/>
        <rFont val="Calibri"/>
        <family val="2"/>
        <scheme val="minor"/>
      </rPr>
      <t>                                                                                                         </t>
    </r>
  </si>
  <si>
    <r>
      <rPr>
        <b/>
        <sz val="12"/>
        <rFont val="Calibri"/>
        <family val="1"/>
      </rPr>
      <t>4.1 - INCREMENTO DE ACTIVOS FINANCIEROS</t>
    </r>
  </si>
  <si>
    <r>
      <rPr>
        <sz val="12"/>
        <rFont val="Calibri"/>
        <family val="1"/>
      </rPr>
      <t>4.1.1 - INCREMENTO DE ACTIVOS FINANCIEROS
CORRIENTES</t>
    </r>
  </si>
  <si>
    <r>
      <rPr>
        <sz val="12"/>
        <rFont val="Calibri"/>
        <family val="1"/>
      </rPr>
      <t>4.1.2 - INCREMENTO DE ACTIVOS FINANCIEROS
NO CORRIENTES</t>
    </r>
  </si>
  <si>
    <r>
      <rPr>
        <b/>
        <sz val="12"/>
        <rFont val="Calibri"/>
        <family val="1"/>
      </rPr>
      <t>4.2 - DISMINUCIÓN DE PASIVOS</t>
    </r>
  </si>
  <si>
    <r>
      <rPr>
        <sz val="12"/>
        <rFont val="Calibri"/>
        <family val="1"/>
      </rPr>
      <t>4.2.1 - DISMINUCIÓN DE PASIVOS CORRIENTES</t>
    </r>
  </si>
  <si>
    <r>
      <rPr>
        <sz val="12"/>
        <rFont val="Calibri"/>
        <family val="1"/>
      </rPr>
      <t>4.2.2 - DISMINUCIÓN DE PASIVOS NO
CORRIENTES</t>
    </r>
  </si>
  <si>
    <r>
      <rPr>
        <b/>
        <sz val="12"/>
        <rFont val="Calibri"/>
        <family val="1"/>
      </rPr>
      <t>4.3 - DISMINUCIÓN DE FONDOS DE TERCEROS</t>
    </r>
  </si>
  <si>
    <r>
      <rPr>
        <sz val="12"/>
        <rFont val="Calibri"/>
        <family val="1"/>
      </rPr>
      <t>4.3.5 - DISMINUCIÓN DEPÓSITOS FONDOS DE
TERCEROS</t>
    </r>
  </si>
  <si>
    <r>
      <rPr>
        <b/>
        <sz val="12"/>
        <rFont val="Calibri"/>
        <family val="1"/>
      </rPr>
      <t>TOTAL APLICACIONES FINANCIERAS</t>
    </r>
  </si>
  <si>
    <r>
      <rPr>
        <b/>
        <sz val="12"/>
        <rFont val="Calibri"/>
        <family val="1"/>
      </rPr>
      <t>TOTAL GASTOS Y APLICACIONES FINANCIERAS</t>
    </r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</si>
  <si>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</si>
  <si>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</si>
  <si>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</si>
  <si>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r>
      <rPr>
        <sz val="12"/>
        <rFont val="Calibri"/>
        <family val="1"/>
      </rPr>
      <t>ATT:</t>
    </r>
  </si>
  <si>
    <r>
      <rPr>
        <sz val="12"/>
        <rFont val="Calibri"/>
        <family val="1"/>
      </rPr>
      <t>Jose Miguel Rodriguez</t>
    </r>
  </si>
  <si>
    <t>Subdirector Adm. Y Financiero</t>
  </si>
  <si>
    <t>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</si>
</sst>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_(* #,##0_);_(* \(#,##0\);_(* &quot;-&quot;??_);_(@_)"/>
    <numFmt numFmtId="167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Calibri "/>
    </font>
    <font>
      <sz val="9"/>
      <color theme="1"/>
      <name val="Calibri "/>
    </font>
    <font>
      <sz val="9"/>
      <name val="Calibri 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 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</font>
    <font>
      <sz val="12"/>
      <color rgb="FF000000"/>
      <name val="Times New Roman"/>
      <family val="1"/>
    </font>
    <font>
      <sz val="12"/>
      <name val="Calibri"/>
      <family val="1"/>
    </font>
    <font>
      <b/>
      <sz val="12"/>
      <name val="Calibri"/>
      <family val="1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1"/>
    </font>
    <font>
      <b/>
      <u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7"/>
        <bgColor indexed="64"/>
      </patternFill>
    </fill>
    <fill>
      <patternFill patternType="solid">
        <fgColor rgb="FFDDEBF7"/>
      </patternFill>
    </fill>
    <fill>
      <patternFill patternType="solid">
        <fgColor rgb="FF9BC2E6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9BC2E6"/>
      </bottom>
      <diagonal/>
    </border>
    <border>
      <left/>
      <right/>
      <top style="thin">
        <color rgb="FF9BC2E6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8">
    <xf numFmtId="0" fontId="0" fillId="0" borderId="0"/>
    <xf numFmtId="165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165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4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166" fontId="1" fillId="0" borderId="0" xfId="0" applyNumberFormat="1" applyFont="1" applyAlignment="1">
      <alignment vertical="center" wrapText="1"/>
    </xf>
    <xf numFmtId="0" fontId="0" fillId="0" borderId="0" xfId="0" applyAlignment="1">
      <alignment horizontal="left" vertical="center" wrapText="1"/>
    </xf>
    <xf numFmtId="166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6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164" fontId="0" fillId="0" borderId="0" xfId="0" applyNumberFormat="1"/>
    <xf numFmtId="164" fontId="8" fillId="0" borderId="0" xfId="6" applyNumberFormat="1" applyFont="1" applyFill="1" applyBorder="1" applyAlignment="1" applyProtection="1">
      <alignment vertical="top"/>
      <protection hidden="1"/>
    </xf>
    <xf numFmtId="164" fontId="1" fillId="0" borderId="0" xfId="0" applyNumberFormat="1" applyFont="1"/>
    <xf numFmtId="164" fontId="3" fillId="0" borderId="0" xfId="0" applyNumberFormat="1" applyFont="1"/>
    <xf numFmtId="164" fontId="0" fillId="0" borderId="0" xfId="0" applyNumberFormat="1" applyAlignment="1">
      <alignment horizontal="left"/>
    </xf>
    <xf numFmtId="164" fontId="7" fillId="0" borderId="0" xfId="0" applyNumberFormat="1" applyFont="1" applyFill="1" applyBorder="1" applyAlignment="1">
      <alignment vertical="top"/>
    </xf>
    <xf numFmtId="164" fontId="6" fillId="0" borderId="0" xfId="0" applyNumberFormat="1" applyFont="1" applyFill="1" applyBorder="1" applyAlignment="1">
      <alignment vertical="top"/>
    </xf>
    <xf numFmtId="166" fontId="1" fillId="2" borderId="0" xfId="0" applyNumberFormat="1" applyFont="1" applyFill="1" applyBorder="1" applyAlignment="1">
      <alignment horizontal="center" vertical="center"/>
    </xf>
    <xf numFmtId="166" fontId="0" fillId="0" borderId="0" xfId="0" applyNumberFormat="1" applyAlignment="1">
      <alignment vertical="center"/>
    </xf>
    <xf numFmtId="166" fontId="9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164" fontId="11" fillId="0" borderId="0" xfId="6" applyNumberFormat="1" applyFont="1" applyFill="1" applyBorder="1" applyAlignment="1" applyProtection="1">
      <alignment vertical="top"/>
      <protection hidden="1"/>
    </xf>
    <xf numFmtId="164" fontId="1" fillId="0" borderId="0" xfId="0" applyNumberFormat="1" applyFont="1" applyAlignment="1">
      <alignment vertical="center" wrapText="1"/>
    </xf>
    <xf numFmtId="164" fontId="1" fillId="3" borderId="2" xfId="0" applyNumberFormat="1" applyFont="1" applyFill="1" applyBorder="1" applyAlignment="1">
      <alignment vertical="center" wrapText="1"/>
    </xf>
    <xf numFmtId="164" fontId="0" fillId="0" borderId="0" xfId="0" applyNumberFormat="1" applyAlignment="1">
      <alignment vertical="center" wrapText="1"/>
    </xf>
    <xf numFmtId="164" fontId="1" fillId="2" borderId="2" xfId="0" applyNumberFormat="1" applyFont="1" applyFill="1" applyBorder="1" applyAlignment="1">
      <alignment vertical="center" wrapText="1"/>
    </xf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4" fontId="6" fillId="0" borderId="0" xfId="0" applyNumberFormat="1" applyFont="1" applyAlignment="1">
      <alignment vertical="top"/>
    </xf>
    <xf numFmtId="164" fontId="7" fillId="0" borderId="0" xfId="0" applyNumberFormat="1" applyFont="1" applyAlignment="1">
      <alignment vertical="top"/>
    </xf>
    <xf numFmtId="0" fontId="13" fillId="0" borderId="0" xfId="0" applyFont="1" applyAlignment="1">
      <alignment horizontal="right"/>
    </xf>
    <xf numFmtId="44" fontId="0" fillId="0" borderId="0" xfId="7" applyFont="1"/>
    <xf numFmtId="44" fontId="0" fillId="0" borderId="3" xfId="7" applyFont="1" applyBorder="1"/>
    <xf numFmtId="0" fontId="14" fillId="4" borderId="0" xfId="0" applyFont="1" applyFill="1" applyAlignment="1">
      <alignment horizontal="center"/>
    </xf>
    <xf numFmtId="44" fontId="14" fillId="4" borderId="0" xfId="7" applyFont="1" applyFill="1"/>
    <xf numFmtId="44" fontId="1" fillId="0" borderId="0" xfId="7" applyFont="1"/>
    <xf numFmtId="0" fontId="15" fillId="0" borderId="0" xfId="0" applyFont="1" applyAlignment="1">
      <alignment horizontal="right"/>
    </xf>
    <xf numFmtId="165" fontId="16" fillId="0" borderId="4" xfId="1" applyFont="1" applyFill="1" applyBorder="1" applyAlignment="1">
      <alignment vertical="top" wrapText="1"/>
    </xf>
    <xf numFmtId="165" fontId="16" fillId="5" borderId="5" xfId="1" applyFont="1" applyFill="1" applyBorder="1" applyAlignment="1">
      <alignment vertical="top" wrapText="1"/>
    </xf>
    <xf numFmtId="165" fontId="17" fillId="0" borderId="0" xfId="1" applyFont="1" applyFill="1" applyBorder="1" applyAlignment="1">
      <alignment vertical="top" wrapText="1"/>
    </xf>
    <xf numFmtId="165" fontId="18" fillId="0" borderId="0" xfId="1" applyFont="1" applyFill="1" applyBorder="1" applyAlignment="1">
      <alignment vertical="top" wrapText="1"/>
    </xf>
    <xf numFmtId="165" fontId="16" fillId="5" borderId="0" xfId="1" applyFont="1" applyFill="1" applyBorder="1" applyAlignment="1">
      <alignment vertical="top" wrapText="1"/>
    </xf>
    <xf numFmtId="165" fontId="17" fillId="0" borderId="0" xfId="1" applyFont="1" applyFill="1" applyBorder="1" applyAlignment="1">
      <alignment vertical="center" wrapText="1"/>
    </xf>
    <xf numFmtId="165" fontId="18" fillId="0" borderId="0" xfId="1" applyFont="1" applyFill="1" applyBorder="1" applyAlignment="1">
      <alignment horizontal="right" wrapText="1"/>
    </xf>
    <xf numFmtId="165" fontId="18" fillId="0" borderId="0" xfId="1" applyFont="1" applyFill="1" applyBorder="1" applyAlignment="1">
      <alignment vertical="center" wrapText="1"/>
    </xf>
    <xf numFmtId="165" fontId="16" fillId="5" borderId="0" xfId="1" applyFont="1" applyFill="1" applyBorder="1" applyAlignment="1">
      <alignment horizontal="center" vertical="top" wrapText="1"/>
    </xf>
    <xf numFmtId="165" fontId="18" fillId="0" borderId="0" xfId="1" applyFont="1" applyFill="1" applyBorder="1" applyAlignment="1">
      <alignment wrapText="1"/>
    </xf>
    <xf numFmtId="165" fontId="16" fillId="0" borderId="0" xfId="1" applyFont="1" applyFill="1" applyBorder="1" applyAlignment="1">
      <alignment vertical="top" wrapText="1"/>
    </xf>
    <xf numFmtId="165" fontId="16" fillId="6" borderId="0" xfId="1" applyFont="1" applyFill="1" applyBorder="1" applyAlignment="1">
      <alignment horizontal="center" vertical="top" wrapText="1"/>
    </xf>
    <xf numFmtId="0" fontId="19" fillId="0" borderId="0" xfId="0" applyFont="1" applyAlignment="1">
      <alignment horizontal="left" vertical="top" wrapText="1"/>
    </xf>
    <xf numFmtId="0" fontId="18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20" fillId="0" borderId="0" xfId="0" applyFont="1" applyAlignment="1">
      <alignment horizontal="left" vertical="top" wrapText="1" indent="2"/>
    </xf>
    <xf numFmtId="0" fontId="18" fillId="0" borderId="0" xfId="0" applyFont="1" applyAlignment="1">
      <alignment horizontal="left" wrapText="1"/>
    </xf>
    <xf numFmtId="165" fontId="18" fillId="0" borderId="0" xfId="0" applyNumberFormat="1" applyFont="1" applyAlignment="1">
      <alignment horizontal="left" wrapText="1"/>
    </xf>
    <xf numFmtId="17" fontId="16" fillId="0" borderId="0" xfId="0" applyNumberFormat="1" applyFont="1" applyAlignment="1">
      <alignment horizontal="center" vertical="top" wrapText="1"/>
    </xf>
    <xf numFmtId="165" fontId="16" fillId="6" borderId="0" xfId="1" applyFont="1" applyFill="1" applyBorder="1" applyAlignment="1">
      <alignment vertical="top" wrapText="1"/>
    </xf>
    <xf numFmtId="165" fontId="16" fillId="6" borderId="0" xfId="1" applyFont="1" applyFill="1" applyBorder="1" applyAlignment="1">
      <alignment vertical="top"/>
    </xf>
    <xf numFmtId="165" fontId="21" fillId="0" borderId="4" xfId="1" applyFont="1" applyFill="1" applyBorder="1" applyAlignment="1">
      <alignment vertical="top" shrinkToFit="1"/>
    </xf>
    <xf numFmtId="165" fontId="22" fillId="0" borderId="4" xfId="1" applyFont="1" applyFill="1" applyBorder="1" applyAlignment="1">
      <alignment vertical="top"/>
    </xf>
    <xf numFmtId="165" fontId="22" fillId="0" borderId="4" xfId="1" applyFont="1" applyFill="1" applyBorder="1" applyAlignment="1">
      <alignment vertical="top" wrapText="1"/>
    </xf>
    <xf numFmtId="165" fontId="16" fillId="0" borderId="4" xfId="1" applyFont="1" applyFill="1" applyBorder="1" applyAlignment="1">
      <alignment vertical="top"/>
    </xf>
    <xf numFmtId="165" fontId="21" fillId="0" borderId="0" xfId="1" applyFont="1" applyFill="1" applyBorder="1" applyAlignment="1">
      <alignment vertical="top" shrinkToFit="1"/>
    </xf>
    <xf numFmtId="165" fontId="21" fillId="5" borderId="5" xfId="1" applyFont="1" applyFill="1" applyBorder="1" applyAlignment="1">
      <alignment vertical="top" shrinkToFit="1"/>
    </xf>
    <xf numFmtId="165" fontId="22" fillId="5" borderId="5" xfId="1" applyFont="1" applyFill="1" applyBorder="1" applyAlignment="1">
      <alignment vertical="top"/>
    </xf>
    <xf numFmtId="165" fontId="22" fillId="5" borderId="5" xfId="1" applyFont="1" applyFill="1" applyBorder="1" applyAlignment="1">
      <alignment vertical="top" wrapText="1"/>
    </xf>
    <xf numFmtId="165" fontId="16" fillId="5" borderId="5" xfId="1" applyFont="1" applyFill="1" applyBorder="1" applyAlignment="1">
      <alignment vertical="top"/>
    </xf>
    <xf numFmtId="165" fontId="23" fillId="0" borderId="0" xfId="1" applyFont="1" applyFill="1" applyBorder="1" applyAlignment="1">
      <alignment vertical="top" shrinkToFit="1"/>
    </xf>
    <xf numFmtId="165" fontId="23" fillId="0" borderId="0" xfId="1" applyFont="1" applyFill="1" applyBorder="1" applyAlignment="1">
      <alignment vertical="top"/>
    </xf>
    <xf numFmtId="165" fontId="23" fillId="0" borderId="0" xfId="1" applyFont="1" applyFill="1" applyBorder="1" applyAlignment="1">
      <alignment wrapText="1"/>
    </xf>
    <xf numFmtId="165" fontId="18" fillId="0" borderId="0" xfId="1" applyFont="1" applyFill="1" applyBorder="1" applyAlignment="1"/>
    <xf numFmtId="165" fontId="23" fillId="0" borderId="0" xfId="1" applyFont="1" applyFill="1" applyBorder="1" applyAlignment="1"/>
    <xf numFmtId="165" fontId="18" fillId="0" borderId="0" xfId="1" applyFont="1" applyFill="1" applyBorder="1" applyAlignment="1">
      <alignment vertical="top"/>
    </xf>
    <xf numFmtId="165" fontId="22" fillId="0" borderId="0" xfId="1" applyFont="1" applyFill="1" applyBorder="1" applyAlignment="1">
      <alignment vertical="top" wrapText="1"/>
    </xf>
    <xf numFmtId="165" fontId="23" fillId="0" borderId="0" xfId="1" applyFont="1" applyFill="1" applyBorder="1" applyAlignment="1">
      <alignment vertical="top" wrapText="1"/>
    </xf>
    <xf numFmtId="165" fontId="23" fillId="0" borderId="0" xfId="1" applyFont="1" applyFill="1" applyBorder="1" applyAlignment="1">
      <alignment vertical="center" shrinkToFit="1"/>
    </xf>
    <xf numFmtId="165" fontId="23" fillId="0" borderId="0" xfId="1" applyFont="1" applyFill="1" applyBorder="1" applyAlignment="1">
      <alignment vertical="center"/>
    </xf>
    <xf numFmtId="165" fontId="23" fillId="0" borderId="0" xfId="1" applyFont="1" applyFill="1" applyBorder="1" applyAlignment="1">
      <alignment vertical="center" wrapText="1"/>
    </xf>
    <xf numFmtId="165" fontId="18" fillId="0" borderId="0" xfId="1" applyFont="1" applyFill="1" applyBorder="1" applyAlignment="1">
      <alignment vertical="center"/>
    </xf>
    <xf numFmtId="165" fontId="21" fillId="0" borderId="0" xfId="1" applyFont="1" applyFill="1" applyBorder="1" applyAlignment="1">
      <alignment vertical="center" shrinkToFit="1"/>
    </xf>
    <xf numFmtId="165" fontId="21" fillId="5" borderId="0" xfId="1" applyFont="1" applyFill="1" applyBorder="1" applyAlignment="1">
      <alignment vertical="top" shrinkToFit="1"/>
    </xf>
    <xf numFmtId="165" fontId="22" fillId="5" borderId="0" xfId="1" applyFont="1" applyFill="1" applyBorder="1" applyAlignment="1">
      <alignment vertical="top" wrapText="1"/>
    </xf>
    <xf numFmtId="165" fontId="16" fillId="5" borderId="0" xfId="1" applyFont="1" applyFill="1" applyBorder="1" applyAlignment="1">
      <alignment vertical="top"/>
    </xf>
    <xf numFmtId="165" fontId="24" fillId="0" borderId="0" xfId="1" applyFont="1" applyFill="1" applyBorder="1" applyAlignment="1">
      <alignment vertical="top" wrapText="1"/>
    </xf>
    <xf numFmtId="0" fontId="0" fillId="0" borderId="0" xfId="0" applyAlignment="1">
      <alignment horizontal="left" vertical="center"/>
    </xf>
    <xf numFmtId="165" fontId="22" fillId="0" borderId="0" xfId="1" applyFont="1" applyFill="1" applyBorder="1" applyAlignment="1">
      <alignment vertical="center" wrapText="1"/>
    </xf>
    <xf numFmtId="165" fontId="23" fillId="0" borderId="0" xfId="1" applyFont="1" applyFill="1" applyBorder="1" applyAlignment="1">
      <alignment horizontal="right" wrapText="1" shrinkToFit="1"/>
    </xf>
    <xf numFmtId="165" fontId="23" fillId="0" borderId="0" xfId="1" applyFont="1" applyFill="1" applyBorder="1" applyAlignment="1">
      <alignment horizontal="right" wrapText="1"/>
    </xf>
    <xf numFmtId="165" fontId="21" fillId="0" borderId="0" xfId="1" applyFont="1" applyFill="1" applyBorder="1" applyAlignment="1">
      <alignment horizontal="right" wrapText="1" shrinkToFit="1"/>
    </xf>
    <xf numFmtId="0" fontId="0" fillId="0" borderId="0" xfId="0" applyAlignment="1">
      <alignment horizontal="left" vertical="top" wrapText="1"/>
    </xf>
    <xf numFmtId="165" fontId="19" fillId="0" borderId="0" xfId="1" applyFont="1" applyFill="1" applyBorder="1" applyAlignment="1">
      <alignment vertical="center" wrapText="1"/>
    </xf>
    <xf numFmtId="165" fontId="0" fillId="0" borderId="0" xfId="1" applyFont="1" applyFill="1" applyBorder="1" applyAlignment="1">
      <alignment horizontal="left" vertical="top"/>
    </xf>
    <xf numFmtId="165" fontId="24" fillId="0" borderId="0" xfId="1" applyFont="1" applyFill="1" applyBorder="1" applyAlignment="1">
      <alignment vertical="center" wrapText="1"/>
    </xf>
    <xf numFmtId="165" fontId="16" fillId="0" borderId="0" xfId="1" applyFont="1" applyFill="1" applyBorder="1" applyAlignment="1">
      <alignment vertical="top"/>
    </xf>
    <xf numFmtId="165" fontId="23" fillId="0" borderId="0" xfId="1" applyFont="1" applyFill="1" applyBorder="1" applyAlignment="1">
      <alignment vertical="top" wrapText="1" shrinkToFit="1"/>
    </xf>
    <xf numFmtId="165" fontId="23" fillId="0" borderId="0" xfId="1" applyFont="1" applyFill="1" applyBorder="1" applyAlignment="1">
      <alignment vertical="center" wrapText="1" shrinkToFit="1"/>
    </xf>
    <xf numFmtId="165" fontId="16" fillId="0" borderId="0" xfId="1" applyFont="1" applyFill="1" applyBorder="1" applyAlignment="1">
      <alignment vertical="center"/>
    </xf>
    <xf numFmtId="165" fontId="23" fillId="5" borderId="0" xfId="1" applyFont="1" applyFill="1" applyBorder="1" applyAlignment="1">
      <alignment wrapText="1"/>
    </xf>
    <xf numFmtId="165" fontId="18" fillId="0" borderId="4" xfId="1" applyFont="1" applyFill="1" applyBorder="1" applyAlignment="1">
      <alignment vertical="center"/>
    </xf>
    <xf numFmtId="165" fontId="21" fillId="5" borderId="0" xfId="1" applyFont="1" applyFill="1" applyBorder="1" applyAlignment="1">
      <alignment horizontal="center" vertical="top" shrinkToFit="1"/>
    </xf>
    <xf numFmtId="165" fontId="22" fillId="5" borderId="0" xfId="1" applyFont="1" applyFill="1" applyBorder="1" applyAlignment="1">
      <alignment horizontal="center" vertical="top" wrapText="1"/>
    </xf>
    <xf numFmtId="165" fontId="16" fillId="5" borderId="5" xfId="1" applyFont="1" applyFill="1" applyBorder="1" applyAlignment="1">
      <alignment horizontal="center" vertical="top"/>
    </xf>
    <xf numFmtId="165" fontId="16" fillId="5" borderId="0" xfId="1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165" fontId="23" fillId="0" borderId="4" xfId="1" applyFont="1" applyFill="1" applyBorder="1" applyAlignment="1">
      <alignment vertical="center" wrapText="1"/>
    </xf>
    <xf numFmtId="165" fontId="18" fillId="0" borderId="4" xfId="1" applyFont="1" applyFill="1" applyBorder="1" applyAlignment="1">
      <alignment vertical="top" wrapText="1"/>
    </xf>
    <xf numFmtId="165" fontId="22" fillId="5" borderId="4" xfId="1" applyFont="1" applyFill="1" applyBorder="1" applyAlignment="1">
      <alignment vertical="top" wrapText="1"/>
    </xf>
    <xf numFmtId="165" fontId="23" fillId="5" borderId="4" xfId="1" applyFont="1" applyFill="1" applyBorder="1" applyAlignment="1">
      <alignment wrapText="1"/>
    </xf>
    <xf numFmtId="165" fontId="18" fillId="5" borderId="4" xfId="1" applyFont="1" applyFill="1" applyBorder="1" applyAlignment="1"/>
    <xf numFmtId="165" fontId="16" fillId="5" borderId="4" xfId="1" applyFont="1" applyFill="1" applyBorder="1" applyAlignment="1">
      <alignment vertical="top"/>
    </xf>
    <xf numFmtId="165" fontId="18" fillId="0" borderId="4" xfId="1" applyFont="1" applyFill="1" applyBorder="1" applyAlignment="1">
      <alignment wrapText="1"/>
    </xf>
    <xf numFmtId="165" fontId="23" fillId="0" borderId="5" xfId="1" applyFont="1" applyFill="1" applyBorder="1" applyAlignment="1">
      <alignment wrapText="1"/>
    </xf>
    <xf numFmtId="165" fontId="18" fillId="0" borderId="5" xfId="1" applyFont="1" applyFill="1" applyBorder="1" applyAlignment="1"/>
    <xf numFmtId="165" fontId="21" fillId="6" borderId="0" xfId="1" applyFont="1" applyFill="1" applyBorder="1" applyAlignment="1">
      <alignment horizontal="center" vertical="top" shrinkToFit="1"/>
    </xf>
    <xf numFmtId="165" fontId="21" fillId="6" borderId="0" xfId="1" applyFont="1" applyFill="1" applyBorder="1" applyAlignment="1">
      <alignment horizontal="center" vertical="top" wrapText="1" shrinkToFit="1"/>
    </xf>
    <xf numFmtId="165" fontId="22" fillId="6" borderId="0" xfId="1" applyFont="1" applyFill="1" applyBorder="1" applyAlignment="1">
      <alignment horizontal="center" vertical="top" wrapText="1"/>
    </xf>
    <xf numFmtId="165" fontId="16" fillId="6" borderId="0" xfId="1" applyFont="1" applyFill="1" applyBorder="1" applyAlignment="1">
      <alignment horizontal="center" vertical="top"/>
    </xf>
    <xf numFmtId="0" fontId="17" fillId="0" borderId="0" xfId="0" applyFont="1" applyAlignment="1">
      <alignment horizontal="left" vertical="top" wrapText="1"/>
    </xf>
    <xf numFmtId="0" fontId="0" fillId="0" borderId="6" xfId="0" applyBorder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0" fontId="1" fillId="0" borderId="6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17" fillId="0" borderId="7" xfId="0" applyFont="1" applyBorder="1" applyAlignment="1">
      <alignment horizontal="left" wrapText="1"/>
    </xf>
    <xf numFmtId="0" fontId="17" fillId="0" borderId="8" xfId="0" applyFont="1" applyBorder="1" applyAlignment="1">
      <alignment horizontal="left" vertical="top" wrapText="1" indent="4"/>
    </xf>
    <xf numFmtId="0" fontId="19" fillId="0" borderId="0" xfId="0" applyFont="1" applyAlignment="1">
      <alignment horizontal="left" vertical="top" wrapText="1" indent="3"/>
    </xf>
    <xf numFmtId="49" fontId="16" fillId="0" borderId="0" xfId="0" applyNumberFormat="1" applyFont="1" applyAlignment="1">
      <alignment horizontal="center" vertical="top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 indent="30"/>
    </xf>
    <xf numFmtId="0" fontId="3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 indent="1"/>
    </xf>
    <xf numFmtId="0" fontId="3" fillId="0" borderId="0" xfId="0" applyFont="1" applyBorder="1" applyAlignment="1">
      <alignment horizontal="left" vertical="center" wrapText="1" indent="1"/>
    </xf>
    <xf numFmtId="164" fontId="0" fillId="0" borderId="0" xfId="0" applyNumberFormat="1" applyAlignment="1">
      <alignment horizontal="left" wrapText="1"/>
    </xf>
  </cellXfs>
  <cellStyles count="8">
    <cellStyle name="Millares" xfId="1" builtinId="3"/>
    <cellStyle name="Millares 2" xfId="6" xr:uid="{00000000-0005-0000-0000-000001000000}"/>
    <cellStyle name="Millares 3" xfId="2" xr:uid="{00000000-0005-0000-0000-000002000000}"/>
    <cellStyle name="Moneda" xfId="7" builtinId="4"/>
    <cellStyle name="Normal" xfId="0" builtinId="0"/>
    <cellStyle name="Normal 2" xfId="4" xr:uid="{00000000-0005-0000-0000-000004000000}"/>
    <cellStyle name="Normal 2 2" xfId="5" xr:uid="{00000000-0005-0000-0000-000005000000}"/>
    <cellStyle name="Normal 3" xfId="3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4531934</xdr:colOff>
      <xdr:row>0</xdr:row>
      <xdr:rowOff>0</xdr:rowOff>
    </xdr:from>
    <xdr:to>
      <xdr:col>2</xdr:col>
      <xdr:colOff>682625</xdr:colOff>
      <xdr:row>2</xdr:row>
      <xdr:rowOff>33150</xdr:rowOff>
    </xdr:to>
    <xdr:pic>
      <xdr:nvPicPr>
        <xdr:cNvPr id="5" name="Imagen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31934" y="0"/>
          <a:ext cx="849691" cy="684025"/>
        </a:xfrm>
        <a:prstGeom prst="rect">
          <a:avLst/>
        </a:prstGeom>
      </xdr:spPr>
    </xdr:pic>
    <xdr:clientData/>
  </xdr:twoCellAnchor>
  <xdr:twoCellAnchor editAs="oneCell">
    <xdr:from>
      <xdr:col>1</xdr:col>
      <xdr:colOff>79375</xdr:colOff>
      <xdr:row>0</xdr:row>
      <xdr:rowOff>142875</xdr:rowOff>
    </xdr:from>
    <xdr:to>
      <xdr:col>1</xdr:col>
      <xdr:colOff>2591594</xdr:colOff>
      <xdr:row>2</xdr:row>
      <xdr:rowOff>3968</xdr:rowOff>
    </xdr:to>
    <xdr:pic>
      <xdr:nvPicPr>
        <xdr:cNvPr id="4" name="Picture 8">
          <a:extLst>
            <a:ext uri="{FF2B5EF4-FFF2-40B4-BE49-F238E27FC236}">
              <a16:creationId xmlns:a16="http://schemas.microsoft.com/office/drawing/2014/main" id="{A2A871A9-6FE9-4277-9F80-5D9216DAA9FD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75" y="142875"/>
          <a:ext cx="2512219" cy="51196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571500</xdr:colOff>
      <xdr:row>1</xdr:row>
      <xdr:rowOff>236220</xdr:rowOff>
    </xdr:from>
    <xdr:to>
      <xdr:col>2</xdr:col>
      <xdr:colOff>1466850</xdr:colOff>
      <xdr:row>4</xdr:row>
      <xdr:rowOff>165735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A18328F-39B9-4259-8D03-89F6C321BBCC}"/>
            </a:ext>
          </a:extLst>
        </xdr:cNvPr>
        <xdr:cNvPicPr/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270500" y="474345"/>
          <a:ext cx="895350" cy="8185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60325</xdr:colOff>
      <xdr:row>0</xdr:row>
      <xdr:rowOff>15875</xdr:rowOff>
    </xdr:from>
    <xdr:to>
      <xdr:col>3</xdr:col>
      <xdr:colOff>1498600</xdr:colOff>
      <xdr:row>4</xdr:row>
      <xdr:rowOff>231775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5CCDFBB9-F8F0-4B6D-ACAB-22DD5B4BECA3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67450" y="15875"/>
          <a:ext cx="1438275" cy="13430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209550</xdr:colOff>
      <xdr:row>0</xdr:row>
      <xdr:rowOff>0</xdr:rowOff>
    </xdr:from>
    <xdr:ext cx="2667000" cy="590550"/>
    <xdr:pic>
      <xdr:nvPicPr>
        <xdr:cNvPr id="4" name="image1.jpeg">
          <a:extLst>
            <a:ext uri="{FF2B5EF4-FFF2-40B4-BE49-F238E27FC236}">
              <a16:creationId xmlns:a16="http://schemas.microsoft.com/office/drawing/2014/main" id="{8D38BD90-ABCB-463B-8FFD-65B133136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50" y="0"/>
          <a:ext cx="2667000" cy="590550"/>
        </a:xfrm>
        <a:prstGeom prst="rect">
          <a:avLst/>
        </a:prstGeom>
      </xdr:spPr>
    </xdr:pic>
    <xdr:clientData/>
  </xdr:oneCellAnchor>
  <xdr:oneCellAnchor>
    <xdr:from>
      <xdr:col>15</xdr:col>
      <xdr:colOff>718</xdr:colOff>
      <xdr:row>0</xdr:row>
      <xdr:rowOff>111682</xdr:rowOff>
    </xdr:from>
    <xdr:ext cx="1113707" cy="897967"/>
    <xdr:grpSp>
      <xdr:nvGrpSpPr>
        <xdr:cNvPr id="5" name="Group 3">
          <a:extLst>
            <a:ext uri="{FF2B5EF4-FFF2-40B4-BE49-F238E27FC236}">
              <a16:creationId xmlns:a16="http://schemas.microsoft.com/office/drawing/2014/main" id="{01F48BB2-283C-4B44-9900-7F1115A52FDE}"/>
            </a:ext>
          </a:extLst>
        </xdr:cNvPr>
        <xdr:cNvGrpSpPr/>
      </xdr:nvGrpSpPr>
      <xdr:grpSpPr>
        <a:xfrm>
          <a:off x="24176900" y="111682"/>
          <a:ext cx="1113707" cy="897967"/>
          <a:chOff x="0" y="0"/>
          <a:chExt cx="695325" cy="471170"/>
        </a:xfrm>
      </xdr:grpSpPr>
      <xdr:pic>
        <xdr:nvPicPr>
          <xdr:cNvPr id="6" name="image2.png">
            <a:extLst>
              <a:ext uri="{FF2B5EF4-FFF2-40B4-BE49-F238E27FC236}">
                <a16:creationId xmlns:a16="http://schemas.microsoft.com/office/drawing/2014/main" id="{22D3E378-AC13-4B36-B370-4749477562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0" y="0"/>
            <a:ext cx="695248" cy="470611"/>
          </a:xfrm>
          <a:prstGeom prst="rect">
            <a:avLst/>
          </a:prstGeom>
        </xdr:spPr>
      </xdr:pic>
      <xdr:sp macro="" textlink="">
        <xdr:nvSpPr>
          <xdr:cNvPr id="7" name="Textbox 5">
            <a:extLst>
              <a:ext uri="{FF2B5EF4-FFF2-40B4-BE49-F238E27FC236}">
                <a16:creationId xmlns:a16="http://schemas.microsoft.com/office/drawing/2014/main" id="{A5B78E37-FCA6-4183-B43F-7ABB9F251557}"/>
              </a:ext>
            </a:extLst>
          </xdr:cNvPr>
          <xdr:cNvSpPr txBox="1"/>
        </xdr:nvSpPr>
        <xdr:spPr>
          <a:xfrm>
            <a:off x="0" y="0"/>
            <a:ext cx="695325" cy="471170"/>
          </a:xfrm>
          <a:prstGeom prst="rect">
            <a:avLst/>
          </a:prstGeom>
        </xdr:spPr>
        <xdr:txBody>
          <a:bodyPr vertOverflow="clip" lIns="0" tIns="0" rIns="0" bIns="0" anchor="t"/>
          <a:lstStyle/>
          <a:p>
            <a:endParaRPr/>
          </a:p>
          <a:p>
            <a:endParaRPr/>
          </a:p>
          <a:p>
            <a:r>
              <a:rPr sz="500" b="0" spc="-5">
                <a:latin typeface="Calibri"/>
                <a:cs typeface="Calibri"/>
              </a:rPr>
              <a:t>LOGO</a:t>
            </a:r>
          </a:p>
        </xdr:txBody>
      </xdr:sp>
    </xdr:grpSp>
    <xdr:clientData/>
  </xdr:oneCellAnchor>
  <xdr:oneCellAnchor>
    <xdr:from>
      <xdr:col>13</xdr:col>
      <xdr:colOff>990600</xdr:colOff>
      <xdr:row>0</xdr:row>
      <xdr:rowOff>188085</xdr:rowOff>
    </xdr:from>
    <xdr:ext cx="1021727" cy="802515"/>
    <xdr:pic>
      <xdr:nvPicPr>
        <xdr:cNvPr id="8" name="image3.png">
          <a:extLst>
            <a:ext uri="{FF2B5EF4-FFF2-40B4-BE49-F238E27FC236}">
              <a16:creationId xmlns:a16="http://schemas.microsoft.com/office/drawing/2014/main" id="{A85052D6-15B9-48B0-88CA-3267B4D55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469475" y="188085"/>
          <a:ext cx="1021727" cy="8025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36"/>
  <sheetViews>
    <sheetView showGridLines="0" tabSelected="1" view="pageBreakPreview" topLeftCell="A60" zoomScale="60" zoomScaleNormal="80" workbookViewId="0">
      <selection activeCell="G50" sqref="G50"/>
    </sheetView>
  </sheetViews>
  <sheetFormatPr baseColWidth="10" defaultRowHeight="15" x14ac:dyDescent="0.25"/>
  <cols>
    <col min="1" max="1" width="11.42578125" style="29"/>
    <col min="2" max="2" width="70.42578125" customWidth="1"/>
    <col min="3" max="3" width="24.5703125" customWidth="1"/>
    <col min="4" max="4" width="24" customWidth="1"/>
    <col min="5" max="5" width="15" style="13" customWidth="1"/>
    <col min="6" max="6" width="13" style="13" customWidth="1"/>
    <col min="7" max="7" width="22.85546875" style="13" customWidth="1"/>
    <col min="8" max="8" width="16.85546875" style="13" customWidth="1"/>
    <col min="9" max="9" width="12.42578125" style="13" customWidth="1"/>
    <col min="10" max="10" width="18.7109375" bestFit="1" customWidth="1"/>
  </cols>
  <sheetData>
    <row r="1" spans="2:10" ht="18.75" x14ac:dyDescent="0.25">
      <c r="B1" s="141"/>
      <c r="C1" s="141"/>
      <c r="D1" s="141"/>
    </row>
    <row r="2" spans="2:10" ht="32.25" customHeight="1" x14ac:dyDescent="0.25">
      <c r="B2" s="142"/>
      <c r="C2" s="142"/>
      <c r="D2" s="142"/>
    </row>
    <row r="3" spans="2:10" ht="18.75" x14ac:dyDescent="0.25">
      <c r="B3" s="143"/>
      <c r="C3" s="143"/>
      <c r="D3" s="143"/>
    </row>
    <row r="4" spans="2:10" ht="18.75" x14ac:dyDescent="0.25">
      <c r="B4" s="145" t="s">
        <v>96</v>
      </c>
      <c r="C4" s="145"/>
      <c r="D4" s="145"/>
    </row>
    <row r="5" spans="2:10" ht="18.75" x14ac:dyDescent="0.25">
      <c r="B5" s="144" t="s">
        <v>105</v>
      </c>
      <c r="C5" s="144"/>
      <c r="D5" s="144"/>
    </row>
    <row r="6" spans="2:10" ht="31.5" x14ac:dyDescent="0.25">
      <c r="B6" s="11" t="s">
        <v>0</v>
      </c>
      <c r="C6" s="12" t="s">
        <v>36</v>
      </c>
      <c r="D6" s="12" t="s">
        <v>37</v>
      </c>
    </row>
    <row r="7" spans="2:10" x14ac:dyDescent="0.25">
      <c r="B7" s="1" t="s">
        <v>1</v>
      </c>
      <c r="C7" s="19">
        <v>576947591</v>
      </c>
      <c r="D7" s="41">
        <v>126476500.23000002</v>
      </c>
    </row>
    <row r="8" spans="2:10" x14ac:dyDescent="0.25">
      <c r="B8" s="3" t="s">
        <v>2</v>
      </c>
      <c r="C8" s="19">
        <v>434721673</v>
      </c>
      <c r="D8" s="41">
        <v>73579849.379999995</v>
      </c>
      <c r="J8" s="13"/>
    </row>
    <row r="9" spans="2:10" x14ac:dyDescent="0.25">
      <c r="B9" s="7" t="s">
        <v>3</v>
      </c>
      <c r="C9" s="14">
        <v>381603171</v>
      </c>
      <c r="D9" s="14">
        <v>62878667.159999996</v>
      </c>
      <c r="J9" s="13"/>
    </row>
    <row r="10" spans="2:10" x14ac:dyDescent="0.25">
      <c r="B10" s="7" t="s">
        <v>4</v>
      </c>
      <c r="C10" s="14">
        <v>2912000</v>
      </c>
      <c r="D10" s="14">
        <v>0</v>
      </c>
      <c r="H10" s="15"/>
      <c r="J10" s="13"/>
    </row>
    <row r="11" spans="2:10" x14ac:dyDescent="0.25">
      <c r="B11" s="7" t="s">
        <v>39</v>
      </c>
      <c r="C11" s="14">
        <v>0</v>
      </c>
      <c r="D11" s="14">
        <v>0</v>
      </c>
      <c r="E11" s="15"/>
      <c r="F11" s="15"/>
      <c r="G11" s="15"/>
      <c r="H11" s="15"/>
      <c r="I11" s="15"/>
    </row>
    <row r="12" spans="2:10" x14ac:dyDescent="0.25">
      <c r="B12" s="7" t="s">
        <v>5</v>
      </c>
      <c r="C12" s="18">
        <v>100000</v>
      </c>
      <c r="D12" s="42">
        <v>0</v>
      </c>
    </row>
    <row r="13" spans="2:10" x14ac:dyDescent="0.25">
      <c r="B13" s="7" t="s">
        <v>6</v>
      </c>
      <c r="C13" s="14">
        <v>50106502</v>
      </c>
      <c r="D13" s="14">
        <v>10701182.220000001</v>
      </c>
      <c r="J13" s="13"/>
    </row>
    <row r="14" spans="2:10" x14ac:dyDescent="0.25">
      <c r="B14" s="3" t="s">
        <v>7</v>
      </c>
      <c r="C14" s="19">
        <v>30180508</v>
      </c>
      <c r="D14" s="41">
        <v>-12773830.949999999</v>
      </c>
    </row>
    <row r="15" spans="2:10" x14ac:dyDescent="0.25">
      <c r="B15" s="7" t="s">
        <v>8</v>
      </c>
      <c r="C15" s="14">
        <v>3375000</v>
      </c>
      <c r="D15" s="14">
        <v>209000</v>
      </c>
    </row>
    <row r="16" spans="2:10" x14ac:dyDescent="0.25">
      <c r="B16" s="7" t="s">
        <v>9</v>
      </c>
      <c r="C16" s="14">
        <v>2350000</v>
      </c>
      <c r="D16" s="14">
        <v>-1259629.27</v>
      </c>
    </row>
    <row r="17" spans="2:7" x14ac:dyDescent="0.25">
      <c r="B17" s="7" t="s">
        <v>10</v>
      </c>
      <c r="C17" s="14">
        <v>0</v>
      </c>
      <c r="D17" s="42">
        <v>208000</v>
      </c>
    </row>
    <row r="18" spans="2:7" ht="18" customHeight="1" x14ac:dyDescent="0.25">
      <c r="B18" s="7" t="s">
        <v>11</v>
      </c>
      <c r="C18" s="14">
        <v>733000</v>
      </c>
      <c r="D18" s="14">
        <v>-148200</v>
      </c>
    </row>
    <row r="19" spans="2:7" x14ac:dyDescent="0.25">
      <c r="B19" s="7" t="s">
        <v>12</v>
      </c>
      <c r="C19" s="14">
        <v>210000</v>
      </c>
      <c r="D19" s="14">
        <v>-116408</v>
      </c>
    </row>
    <row r="20" spans="2:7" x14ac:dyDescent="0.25">
      <c r="B20" s="7" t="s">
        <v>13</v>
      </c>
      <c r="C20" s="14">
        <v>120000</v>
      </c>
      <c r="D20" s="14">
        <v>22000</v>
      </c>
    </row>
    <row r="21" spans="2:7" ht="30" x14ac:dyDescent="0.25">
      <c r="B21" s="7" t="s">
        <v>14</v>
      </c>
      <c r="C21" s="14">
        <v>9513600</v>
      </c>
      <c r="D21" s="14">
        <v>-4099880.03</v>
      </c>
    </row>
    <row r="22" spans="2:7" x14ac:dyDescent="0.25">
      <c r="B22" s="7" t="s">
        <v>15</v>
      </c>
      <c r="C22" s="14">
        <v>12878908</v>
      </c>
      <c r="D22" s="14">
        <v>-6688713.6500000004</v>
      </c>
      <c r="E22" s="15"/>
      <c r="G22" s="15"/>
    </row>
    <row r="23" spans="2:7" x14ac:dyDescent="0.25">
      <c r="B23" s="7" t="s">
        <v>40</v>
      </c>
      <c r="C23" s="18">
        <v>1000000</v>
      </c>
      <c r="D23" s="42">
        <v>-900000</v>
      </c>
    </row>
    <row r="24" spans="2:7" x14ac:dyDescent="0.25">
      <c r="B24" s="3" t="s">
        <v>16</v>
      </c>
      <c r="C24" s="19">
        <v>98350410</v>
      </c>
      <c r="D24" s="41">
        <v>75668171.800000012</v>
      </c>
    </row>
    <row r="25" spans="2:7" x14ac:dyDescent="0.25">
      <c r="B25" s="7" t="s">
        <v>17</v>
      </c>
      <c r="C25" s="14">
        <v>19149510</v>
      </c>
      <c r="D25" s="42">
        <v>-592795.25</v>
      </c>
    </row>
    <row r="26" spans="2:7" x14ac:dyDescent="0.25">
      <c r="B26" s="7" t="s">
        <v>18</v>
      </c>
      <c r="C26" s="14">
        <v>3570000</v>
      </c>
      <c r="D26" s="14">
        <v>-2193558.46</v>
      </c>
    </row>
    <row r="27" spans="2:7" x14ac:dyDescent="0.25">
      <c r="B27" s="7" t="s">
        <v>19</v>
      </c>
      <c r="C27" s="14">
        <v>3325000</v>
      </c>
      <c r="D27" s="14">
        <v>1505929.8</v>
      </c>
    </row>
    <row r="28" spans="2:7" x14ac:dyDescent="0.25">
      <c r="B28" s="7" t="s">
        <v>20</v>
      </c>
      <c r="C28" s="14">
        <v>27291700</v>
      </c>
      <c r="D28" s="14">
        <v>29962627.260000002</v>
      </c>
    </row>
    <row r="29" spans="2:7" x14ac:dyDescent="0.25">
      <c r="B29" s="7" t="s">
        <v>21</v>
      </c>
      <c r="C29" s="14">
        <v>450000</v>
      </c>
      <c r="D29" s="42">
        <v>460000</v>
      </c>
    </row>
    <row r="30" spans="2:7" x14ac:dyDescent="0.25">
      <c r="B30" s="7" t="s">
        <v>22</v>
      </c>
      <c r="C30" s="14">
        <v>250000</v>
      </c>
      <c r="D30" s="14">
        <v>313953.07</v>
      </c>
    </row>
    <row r="31" spans="2:7" x14ac:dyDescent="0.25">
      <c r="B31" s="7" t="s">
        <v>23</v>
      </c>
      <c r="C31" s="14">
        <v>14725000</v>
      </c>
      <c r="D31" s="42">
        <v>4535277.5</v>
      </c>
      <c r="E31" s="15"/>
    </row>
    <row r="32" spans="2:7" ht="30" x14ac:dyDescent="0.25">
      <c r="B32" s="7" t="s">
        <v>41</v>
      </c>
      <c r="C32" s="14">
        <v>0</v>
      </c>
      <c r="D32" s="14">
        <v>0</v>
      </c>
    </row>
    <row r="33" spans="2:7" x14ac:dyDescent="0.25">
      <c r="B33" s="7" t="s">
        <v>24</v>
      </c>
      <c r="C33" s="14">
        <v>29589200</v>
      </c>
      <c r="D33" s="14">
        <v>41676737.880000003</v>
      </c>
      <c r="G33" s="15"/>
    </row>
    <row r="34" spans="2:7" x14ac:dyDescent="0.25">
      <c r="B34" s="3" t="s">
        <v>25</v>
      </c>
      <c r="C34" s="14">
        <v>0</v>
      </c>
      <c r="D34" s="14">
        <v>0</v>
      </c>
    </row>
    <row r="35" spans="2:7" x14ac:dyDescent="0.25">
      <c r="B35" s="7" t="s">
        <v>26</v>
      </c>
      <c r="C35" s="14">
        <v>0</v>
      </c>
      <c r="D35" s="14">
        <v>0</v>
      </c>
    </row>
    <row r="36" spans="2:7" x14ac:dyDescent="0.25">
      <c r="B36" s="7" t="s">
        <v>42</v>
      </c>
      <c r="C36" s="14">
        <v>0</v>
      </c>
      <c r="D36" s="14">
        <v>0</v>
      </c>
    </row>
    <row r="37" spans="2:7" x14ac:dyDescent="0.25">
      <c r="B37" s="7" t="s">
        <v>43</v>
      </c>
      <c r="C37" s="14">
        <v>0</v>
      </c>
      <c r="D37" s="14">
        <v>0</v>
      </c>
    </row>
    <row r="38" spans="2:7" ht="30" x14ac:dyDescent="0.25">
      <c r="B38" s="7" t="s">
        <v>44</v>
      </c>
      <c r="C38" s="14">
        <v>0</v>
      </c>
      <c r="D38" s="14">
        <v>0</v>
      </c>
    </row>
    <row r="39" spans="2:7" ht="30" x14ac:dyDescent="0.25">
      <c r="B39" s="7" t="s">
        <v>45</v>
      </c>
      <c r="C39" s="14">
        <v>0</v>
      </c>
      <c r="D39" s="14">
        <v>0</v>
      </c>
    </row>
    <row r="40" spans="2:7" x14ac:dyDescent="0.25">
      <c r="B40" s="7" t="s">
        <v>27</v>
      </c>
      <c r="C40" s="14">
        <v>0</v>
      </c>
      <c r="D40" s="14">
        <v>0</v>
      </c>
    </row>
    <row r="41" spans="2:7" x14ac:dyDescent="0.25">
      <c r="B41" s="7" t="s">
        <v>46</v>
      </c>
      <c r="C41" s="14">
        <v>0</v>
      </c>
      <c r="D41" s="14">
        <v>0</v>
      </c>
    </row>
    <row r="42" spans="2:7" x14ac:dyDescent="0.25">
      <c r="B42" s="3" t="s">
        <v>47</v>
      </c>
      <c r="C42" s="14">
        <v>0</v>
      </c>
      <c r="D42" s="14">
        <v>0</v>
      </c>
    </row>
    <row r="43" spans="2:7" x14ac:dyDescent="0.25">
      <c r="B43" s="7" t="s">
        <v>48</v>
      </c>
      <c r="C43" s="14">
        <v>0</v>
      </c>
      <c r="D43" s="14">
        <v>0</v>
      </c>
    </row>
    <row r="44" spans="2:7" x14ac:dyDescent="0.25">
      <c r="B44" s="7" t="s">
        <v>49</v>
      </c>
      <c r="C44" s="14">
        <v>0</v>
      </c>
      <c r="D44" s="14">
        <v>0</v>
      </c>
    </row>
    <row r="45" spans="2:7" x14ac:dyDescent="0.25">
      <c r="B45" s="7" t="s">
        <v>50</v>
      </c>
      <c r="C45" s="14">
        <v>0</v>
      </c>
      <c r="D45" s="14">
        <v>0</v>
      </c>
    </row>
    <row r="46" spans="2:7" ht="30" x14ac:dyDescent="0.25">
      <c r="B46" s="7" t="s">
        <v>51</v>
      </c>
      <c r="C46" s="14">
        <v>0</v>
      </c>
      <c r="D46" s="14">
        <v>0</v>
      </c>
    </row>
    <row r="47" spans="2:7" ht="30" x14ac:dyDescent="0.25">
      <c r="B47" s="7" t="s">
        <v>52</v>
      </c>
      <c r="C47" s="14">
        <v>0</v>
      </c>
      <c r="D47" s="14">
        <v>0</v>
      </c>
    </row>
    <row r="48" spans="2:7" x14ac:dyDescent="0.25">
      <c r="B48" s="7" t="s">
        <v>53</v>
      </c>
      <c r="C48" s="14">
        <v>0</v>
      </c>
      <c r="D48" s="14">
        <v>0</v>
      </c>
    </row>
    <row r="49" spans="2:10" x14ac:dyDescent="0.25">
      <c r="B49" s="7" t="s">
        <v>54</v>
      </c>
      <c r="C49" s="14">
        <v>0</v>
      </c>
      <c r="D49" s="14">
        <v>0</v>
      </c>
    </row>
    <row r="50" spans="2:10" x14ac:dyDescent="0.25">
      <c r="B50" s="3" t="s">
        <v>28</v>
      </c>
      <c r="C50" s="19">
        <v>13595000</v>
      </c>
      <c r="D50" s="24">
        <v>-9907690</v>
      </c>
    </row>
    <row r="51" spans="2:10" x14ac:dyDescent="0.25">
      <c r="B51" s="7" t="s">
        <v>29</v>
      </c>
      <c r="C51" s="14">
        <v>1000000</v>
      </c>
      <c r="D51" s="42">
        <v>1235000</v>
      </c>
    </row>
    <row r="52" spans="2:10" x14ac:dyDescent="0.25">
      <c r="B52" s="7" t="s">
        <v>30</v>
      </c>
      <c r="C52" s="14">
        <v>300000</v>
      </c>
      <c r="D52" s="14">
        <v>-200000</v>
      </c>
    </row>
    <row r="53" spans="2:10" x14ac:dyDescent="0.25">
      <c r="B53" s="7" t="s">
        <v>31</v>
      </c>
      <c r="C53" s="14">
        <v>12000000</v>
      </c>
      <c r="D53" s="14">
        <v>-11030000</v>
      </c>
    </row>
    <row r="54" spans="2:10" x14ac:dyDescent="0.25">
      <c r="B54" s="7" t="s">
        <v>32</v>
      </c>
      <c r="C54" s="14">
        <v>0</v>
      </c>
      <c r="D54" s="14">
        <v>0</v>
      </c>
    </row>
    <row r="55" spans="2:10" x14ac:dyDescent="0.25">
      <c r="B55" s="7" t="s">
        <v>33</v>
      </c>
      <c r="C55" s="14">
        <v>285000</v>
      </c>
      <c r="D55" s="14">
        <v>82000</v>
      </c>
    </row>
    <row r="56" spans="2:10" x14ac:dyDescent="0.25">
      <c r="B56" s="7" t="s">
        <v>55</v>
      </c>
      <c r="C56" s="14">
        <v>0</v>
      </c>
      <c r="D56" s="14">
        <v>0</v>
      </c>
    </row>
    <row r="57" spans="2:10" x14ac:dyDescent="0.25">
      <c r="B57" s="7" t="s">
        <v>56</v>
      </c>
      <c r="C57" s="14">
        <v>0</v>
      </c>
      <c r="D57" s="14">
        <v>0</v>
      </c>
    </row>
    <row r="58" spans="2:10" x14ac:dyDescent="0.25">
      <c r="B58" s="7" t="s">
        <v>34</v>
      </c>
      <c r="C58" s="14">
        <v>10000</v>
      </c>
      <c r="D58" s="42">
        <v>5310</v>
      </c>
    </row>
    <row r="59" spans="2:10" x14ac:dyDescent="0.25">
      <c r="B59" s="7" t="s">
        <v>57</v>
      </c>
      <c r="C59" s="14">
        <v>0</v>
      </c>
      <c r="D59" s="14">
        <v>0</v>
      </c>
    </row>
    <row r="60" spans="2:10" x14ac:dyDescent="0.25">
      <c r="B60" s="3" t="s">
        <v>58</v>
      </c>
      <c r="C60" s="19">
        <v>100000</v>
      </c>
      <c r="D60" s="24">
        <v>-90000</v>
      </c>
      <c r="J60" s="13"/>
    </row>
    <row r="61" spans="2:10" x14ac:dyDescent="0.25">
      <c r="B61" s="7" t="s">
        <v>59</v>
      </c>
      <c r="C61" s="14">
        <v>0</v>
      </c>
      <c r="D61" s="14">
        <v>0</v>
      </c>
    </row>
    <row r="62" spans="2:10" x14ac:dyDescent="0.25">
      <c r="B62" s="7" t="s">
        <v>60</v>
      </c>
      <c r="C62" s="18">
        <v>100000</v>
      </c>
      <c r="D62" s="14">
        <v>-90000</v>
      </c>
    </row>
    <row r="63" spans="2:10" x14ac:dyDescent="0.25">
      <c r="B63" s="7" t="s">
        <v>61</v>
      </c>
      <c r="C63" s="14">
        <v>0</v>
      </c>
      <c r="D63" s="14">
        <v>0</v>
      </c>
    </row>
    <row r="64" spans="2:10" ht="30" x14ac:dyDescent="0.25">
      <c r="B64" s="7" t="s">
        <v>62</v>
      </c>
      <c r="C64" s="14">
        <v>0</v>
      </c>
      <c r="D64" s="14">
        <v>0</v>
      </c>
    </row>
    <row r="65" spans="2:4" x14ac:dyDescent="0.25">
      <c r="B65" s="3" t="s">
        <v>63</v>
      </c>
      <c r="C65" s="14">
        <v>0</v>
      </c>
      <c r="D65" s="14">
        <v>0</v>
      </c>
    </row>
    <row r="66" spans="2:4" x14ac:dyDescent="0.25">
      <c r="B66" s="7" t="s">
        <v>64</v>
      </c>
      <c r="C66" s="14">
        <v>0</v>
      </c>
      <c r="D66" s="14">
        <v>0</v>
      </c>
    </row>
    <row r="67" spans="2:4" x14ac:dyDescent="0.25">
      <c r="B67" s="7" t="s">
        <v>65</v>
      </c>
      <c r="C67" s="14">
        <v>0</v>
      </c>
      <c r="D67" s="14">
        <v>0</v>
      </c>
    </row>
    <row r="68" spans="2:4" x14ac:dyDescent="0.25">
      <c r="B68" s="3" t="s">
        <v>66</v>
      </c>
      <c r="C68" s="14">
        <v>0</v>
      </c>
      <c r="D68" s="14">
        <v>0</v>
      </c>
    </row>
    <row r="69" spans="2:4" x14ac:dyDescent="0.25">
      <c r="B69" s="7" t="s">
        <v>67</v>
      </c>
      <c r="C69" s="14">
        <v>0</v>
      </c>
      <c r="D69" s="14">
        <v>0</v>
      </c>
    </row>
    <row r="70" spans="2:4" x14ac:dyDescent="0.25">
      <c r="B70" s="7" t="s">
        <v>68</v>
      </c>
      <c r="C70" s="14">
        <v>0</v>
      </c>
      <c r="D70" s="14">
        <v>0</v>
      </c>
    </row>
    <row r="71" spans="2:4" x14ac:dyDescent="0.25">
      <c r="B71" s="7" t="s">
        <v>69</v>
      </c>
      <c r="C71" s="14">
        <v>0</v>
      </c>
      <c r="D71" s="14">
        <v>0</v>
      </c>
    </row>
    <row r="72" spans="2:4" x14ac:dyDescent="0.25">
      <c r="B72" s="8" t="s">
        <v>35</v>
      </c>
      <c r="C72" s="20"/>
      <c r="D72" s="22"/>
    </row>
    <row r="73" spans="2:4" x14ac:dyDescent="0.25">
      <c r="B73" s="5"/>
      <c r="C73" s="21">
        <v>576947591</v>
      </c>
      <c r="D73" s="23">
        <v>126476500.23000002</v>
      </c>
    </row>
    <row r="74" spans="2:4" x14ac:dyDescent="0.25">
      <c r="B74" s="1" t="s">
        <v>70</v>
      </c>
      <c r="C74" s="2"/>
      <c r="D74" s="29"/>
    </row>
    <row r="75" spans="2:4" x14ac:dyDescent="0.25">
      <c r="B75" s="3" t="s">
        <v>71</v>
      </c>
      <c r="C75" s="4">
        <v>0</v>
      </c>
      <c r="D75" s="4">
        <v>0</v>
      </c>
    </row>
    <row r="76" spans="2:4" x14ac:dyDescent="0.25">
      <c r="B76" s="7" t="s">
        <v>72</v>
      </c>
      <c r="C76" s="4">
        <v>0</v>
      </c>
      <c r="D76" s="4">
        <v>0</v>
      </c>
    </row>
    <row r="77" spans="2:4" x14ac:dyDescent="0.25">
      <c r="B77" s="7" t="s">
        <v>73</v>
      </c>
      <c r="C77" s="4">
        <v>0</v>
      </c>
      <c r="D77" s="4">
        <v>0</v>
      </c>
    </row>
    <row r="78" spans="2:4" x14ac:dyDescent="0.25">
      <c r="B78" s="3" t="s">
        <v>74</v>
      </c>
      <c r="C78" s="4">
        <v>0</v>
      </c>
      <c r="D78" s="4">
        <v>0</v>
      </c>
    </row>
    <row r="79" spans="2:4" x14ac:dyDescent="0.25">
      <c r="B79" s="7" t="s">
        <v>75</v>
      </c>
      <c r="C79" s="4">
        <v>0</v>
      </c>
      <c r="D79" s="4">
        <v>0</v>
      </c>
    </row>
    <row r="80" spans="2:4" x14ac:dyDescent="0.25">
      <c r="B80" s="7" t="s">
        <v>76</v>
      </c>
      <c r="C80" s="4">
        <v>0</v>
      </c>
      <c r="D80" s="4">
        <v>0</v>
      </c>
    </row>
    <row r="81" spans="2:4" x14ac:dyDescent="0.25">
      <c r="B81" s="3" t="s">
        <v>77</v>
      </c>
      <c r="C81" s="4">
        <v>0</v>
      </c>
      <c r="D81" s="4">
        <v>0</v>
      </c>
    </row>
    <row r="82" spans="2:4" x14ac:dyDescent="0.25">
      <c r="B82" s="7" t="s">
        <v>78</v>
      </c>
      <c r="C82" s="4">
        <v>0</v>
      </c>
      <c r="D82" s="4">
        <v>0</v>
      </c>
    </row>
    <row r="83" spans="2:4" x14ac:dyDescent="0.25">
      <c r="B83" s="8" t="s">
        <v>79</v>
      </c>
      <c r="C83" s="6"/>
      <c r="D83" s="6"/>
    </row>
    <row r="84" spans="2:4" hidden="1" x14ac:dyDescent="0.25">
      <c r="D84" s="29"/>
    </row>
    <row r="85" spans="2:4" ht="15.75" hidden="1" x14ac:dyDescent="0.25">
      <c r="B85" s="9" t="s">
        <v>80</v>
      </c>
      <c r="C85" s="10"/>
      <c r="D85" s="10"/>
    </row>
    <row r="86" spans="2:4" hidden="1" x14ac:dyDescent="0.25">
      <c r="B86" t="s">
        <v>85</v>
      </c>
      <c r="C86">
        <v>576947591</v>
      </c>
      <c r="D86" s="29">
        <v>126476500.23000002</v>
      </c>
    </row>
    <row r="87" spans="2:4" x14ac:dyDescent="0.25">
      <c r="B87" s="35" t="s">
        <v>35</v>
      </c>
      <c r="C87" s="28">
        <f>+C8+C14+C24+C50+C60</f>
        <v>576947591</v>
      </c>
      <c r="D87" s="28">
        <f>+D8+D14+D24+D50+D60</f>
        <v>126476500.23000002</v>
      </c>
    </row>
    <row r="88" spans="2:4" x14ac:dyDescent="0.25">
      <c r="B88" s="33"/>
      <c r="C88" s="27"/>
      <c r="D88" s="13"/>
    </row>
    <row r="89" spans="2:4" x14ac:dyDescent="0.25">
      <c r="B89" s="30" t="s">
        <v>70</v>
      </c>
      <c r="C89" s="31"/>
      <c r="D89" s="29"/>
    </row>
    <row r="90" spans="2:4" x14ac:dyDescent="0.25">
      <c r="B90" s="32" t="s">
        <v>71</v>
      </c>
      <c r="C90" s="25">
        <v>0</v>
      </c>
      <c r="D90" s="15">
        <v>0</v>
      </c>
    </row>
    <row r="91" spans="2:4" x14ac:dyDescent="0.25">
      <c r="B91" s="34" t="s">
        <v>72</v>
      </c>
      <c r="C91" s="27">
        <v>0</v>
      </c>
      <c r="D91" s="13">
        <v>0</v>
      </c>
    </row>
    <row r="92" spans="2:4" x14ac:dyDescent="0.25">
      <c r="B92" s="34" t="s">
        <v>73</v>
      </c>
      <c r="C92" s="27">
        <v>0</v>
      </c>
      <c r="D92" s="13">
        <v>0</v>
      </c>
    </row>
    <row r="93" spans="2:4" x14ac:dyDescent="0.25">
      <c r="B93" s="32" t="s">
        <v>74</v>
      </c>
      <c r="C93" s="25">
        <v>0</v>
      </c>
      <c r="D93" s="15">
        <v>0</v>
      </c>
    </row>
    <row r="94" spans="2:4" x14ac:dyDescent="0.25">
      <c r="B94" s="34" t="s">
        <v>75</v>
      </c>
      <c r="C94" s="27">
        <v>0</v>
      </c>
      <c r="D94" s="13">
        <v>0</v>
      </c>
    </row>
    <row r="95" spans="2:4" x14ac:dyDescent="0.25">
      <c r="B95" s="34" t="s">
        <v>76</v>
      </c>
      <c r="C95" s="27">
        <v>0</v>
      </c>
      <c r="D95" s="13">
        <v>0</v>
      </c>
    </row>
    <row r="96" spans="2:4" x14ac:dyDescent="0.25">
      <c r="B96" s="32" t="s">
        <v>77</v>
      </c>
      <c r="C96" s="25">
        <v>0</v>
      </c>
      <c r="D96" s="15">
        <v>0</v>
      </c>
    </row>
    <row r="97" spans="2:9" x14ac:dyDescent="0.25">
      <c r="B97" s="34" t="s">
        <v>78</v>
      </c>
      <c r="C97" s="27">
        <v>0</v>
      </c>
      <c r="D97" s="13">
        <v>0</v>
      </c>
    </row>
    <row r="98" spans="2:9" x14ac:dyDescent="0.25">
      <c r="B98" s="35" t="s">
        <v>79</v>
      </c>
      <c r="C98" s="28">
        <f>+C90+C93+C96</f>
        <v>0</v>
      </c>
      <c r="D98" s="28">
        <f>+D90+D93+D96</f>
        <v>0</v>
      </c>
    </row>
    <row r="99" spans="2:9" x14ac:dyDescent="0.25">
      <c r="D99" s="29"/>
    </row>
    <row r="100" spans="2:9" ht="15.75" x14ac:dyDescent="0.25">
      <c r="B100" s="36" t="s">
        <v>80</v>
      </c>
      <c r="C100" s="26">
        <f>+C87+C98</f>
        <v>576947591</v>
      </c>
      <c r="D100" s="26">
        <f>+D87+D98</f>
        <v>126476500.23000002</v>
      </c>
    </row>
    <row r="101" spans="2:9" ht="15.75" x14ac:dyDescent="0.25">
      <c r="B101" s="62" t="s">
        <v>106</v>
      </c>
      <c r="C101" s="29"/>
      <c r="D101" s="29"/>
    </row>
    <row r="102" spans="2:9" ht="18.75" x14ac:dyDescent="0.3">
      <c r="B102" s="16" t="s">
        <v>38</v>
      </c>
    </row>
    <row r="103" spans="2:9" x14ac:dyDescent="0.25">
      <c r="B103" s="17" t="s">
        <v>83</v>
      </c>
    </row>
    <row r="104" spans="2:9" ht="31.5" customHeight="1" x14ac:dyDescent="0.25">
      <c r="B104" s="146" t="s">
        <v>84</v>
      </c>
      <c r="C104" s="146"/>
      <c r="D104" s="146"/>
    </row>
    <row r="105" spans="2:9" ht="18.75" x14ac:dyDescent="0.3">
      <c r="B105" s="16" t="s">
        <v>81</v>
      </c>
    </row>
    <row r="106" spans="2:9" s="29" customFormat="1" x14ac:dyDescent="0.25">
      <c r="B106" s="17" t="s">
        <v>82</v>
      </c>
      <c r="E106" s="13"/>
      <c r="F106" s="13"/>
      <c r="G106" s="13"/>
      <c r="H106" s="13"/>
      <c r="I106" s="13"/>
    </row>
    <row r="108" spans="2:9" s="29" customFormat="1" ht="39.75" customHeight="1" x14ac:dyDescent="0.25">
      <c r="B108" s="17"/>
      <c r="E108" s="13"/>
      <c r="F108" s="13"/>
      <c r="G108" s="13"/>
      <c r="H108" s="13"/>
      <c r="I108" s="13"/>
    </row>
    <row r="109" spans="2:9" s="29" customFormat="1" x14ac:dyDescent="0.25">
      <c r="B109" s="17"/>
      <c r="E109" s="13"/>
      <c r="F109" s="13"/>
      <c r="G109" s="13"/>
      <c r="H109" s="13"/>
      <c r="I109" s="13"/>
    </row>
    <row r="110" spans="2:9" x14ac:dyDescent="0.25">
      <c r="B110" s="39" t="s">
        <v>86</v>
      </c>
      <c r="C110" s="139" t="s">
        <v>87</v>
      </c>
      <c r="D110" s="139"/>
    </row>
    <row r="111" spans="2:9" x14ac:dyDescent="0.25">
      <c r="B111" s="40" t="s">
        <v>98</v>
      </c>
      <c r="C111" s="140" t="s">
        <v>91</v>
      </c>
      <c r="D111" s="140"/>
    </row>
    <row r="112" spans="2:9" x14ac:dyDescent="0.25">
      <c r="B112" s="39" t="s">
        <v>97</v>
      </c>
      <c r="C112" s="139" t="s">
        <v>95</v>
      </c>
      <c r="D112" s="139"/>
    </row>
    <row r="113" spans="2:4" x14ac:dyDescent="0.25">
      <c r="C113" s="37"/>
      <c r="D113" s="37"/>
    </row>
    <row r="116" spans="2:4" x14ac:dyDescent="0.25">
      <c r="B116" s="37"/>
    </row>
    <row r="117" spans="2:4" x14ac:dyDescent="0.25">
      <c r="B117" s="37"/>
      <c r="C117" s="37"/>
      <c r="D117" s="37"/>
    </row>
    <row r="118" spans="2:4" x14ac:dyDescent="0.25">
      <c r="B118" s="37"/>
      <c r="C118" s="37"/>
      <c r="D118" s="37"/>
    </row>
    <row r="119" spans="2:4" x14ac:dyDescent="0.25">
      <c r="B119" s="37"/>
      <c r="C119" s="37"/>
      <c r="D119" s="37"/>
    </row>
    <row r="120" spans="2:4" x14ac:dyDescent="0.25">
      <c r="B120" s="37"/>
      <c r="C120" s="37"/>
      <c r="D120" s="37"/>
    </row>
    <row r="121" spans="2:4" x14ac:dyDescent="0.25">
      <c r="B121" s="37" t="s">
        <v>88</v>
      </c>
      <c r="C121" s="139" t="s">
        <v>89</v>
      </c>
      <c r="D121" s="139"/>
    </row>
    <row r="122" spans="2:4" x14ac:dyDescent="0.25">
      <c r="B122" s="38" t="s">
        <v>92</v>
      </c>
      <c r="C122" s="140" t="s">
        <v>93</v>
      </c>
      <c r="D122" s="140"/>
    </row>
    <row r="123" spans="2:4" x14ac:dyDescent="0.25">
      <c r="B123" s="37" t="s">
        <v>94</v>
      </c>
      <c r="C123" s="139" t="s">
        <v>90</v>
      </c>
      <c r="D123" s="139"/>
    </row>
    <row r="132" spans="3:3" x14ac:dyDescent="0.25">
      <c r="C132" s="13"/>
    </row>
    <row r="133" spans="3:3" x14ac:dyDescent="0.25">
      <c r="C133" s="13"/>
    </row>
    <row r="134" spans="3:3" x14ac:dyDescent="0.25">
      <c r="C134" s="13"/>
    </row>
    <row r="135" spans="3:3" x14ac:dyDescent="0.25">
      <c r="C135" s="13"/>
    </row>
    <row r="136" spans="3:3" x14ac:dyDescent="0.25">
      <c r="C136" s="13"/>
    </row>
  </sheetData>
  <mergeCells count="12">
    <mergeCell ref="B104:D104"/>
    <mergeCell ref="B1:D1"/>
    <mergeCell ref="B2:D2"/>
    <mergeCell ref="B3:D3"/>
    <mergeCell ref="B5:D5"/>
    <mergeCell ref="B4:D4"/>
    <mergeCell ref="C121:D121"/>
    <mergeCell ref="C122:D122"/>
    <mergeCell ref="C123:D123"/>
    <mergeCell ref="C110:D110"/>
    <mergeCell ref="C112:D112"/>
    <mergeCell ref="C111:D111"/>
  </mergeCells>
  <pageMargins left="0.7" right="0.7" top="0.75" bottom="0.75" header="0.3" footer="0.3"/>
  <pageSetup scale="67" fitToHeight="0" orientation="portrait" r:id="rId1"/>
  <rowBreaks count="2" manualBreakCount="2">
    <brk id="59" min="1" max="4" man="1"/>
    <brk id="123" min="1" max="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"/>
  <sheetViews>
    <sheetView showGridLines="0" topLeftCell="A88" zoomScale="55" zoomScaleNormal="55" workbookViewId="0">
      <selection activeCell="C15" sqref="C15"/>
    </sheetView>
  </sheetViews>
  <sheetFormatPr baseColWidth="10" defaultColWidth="8" defaultRowHeight="15" x14ac:dyDescent="0.25"/>
  <cols>
    <col min="1" max="1" width="54.7109375" style="64" customWidth="1"/>
    <col min="2" max="2" width="26.7109375" style="64" customWidth="1"/>
    <col min="3" max="3" width="26.140625" style="64" customWidth="1"/>
    <col min="4" max="4" width="17.28515625" style="64" customWidth="1"/>
    <col min="5" max="5" width="15.7109375" style="64" customWidth="1"/>
    <col min="6" max="6" width="17" style="64" customWidth="1"/>
    <col min="7" max="7" width="20.28515625" style="64" customWidth="1"/>
    <col min="8" max="8" width="21" style="64" customWidth="1"/>
    <col min="9" max="9" width="25.7109375" style="64" customWidth="1"/>
    <col min="10" max="10" width="23.5703125" style="64" customWidth="1"/>
    <col min="11" max="11" width="25.5703125" style="64" customWidth="1"/>
    <col min="12" max="12" width="27" style="64" customWidth="1"/>
    <col min="13" max="13" width="21.42578125" style="64" customWidth="1"/>
    <col min="14" max="14" width="22" style="64" customWidth="1"/>
    <col min="15" max="15" width="17.85546875" style="64" customWidth="1"/>
    <col min="16" max="16" width="16.7109375" style="64" customWidth="1"/>
    <col min="17" max="16384" width="8" style="64"/>
  </cols>
  <sheetData>
    <row r="1" spans="1:16" ht="53.25" customHeight="1" x14ac:dyDescent="0.25">
      <c r="A1" s="63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</row>
    <row r="2" spans="1:16" ht="33.75" customHeight="1" x14ac:dyDescent="0.25">
      <c r="A2" s="65" t="s">
        <v>107</v>
      </c>
      <c r="B2" s="65"/>
      <c r="C2" s="65"/>
      <c r="D2" s="66"/>
      <c r="E2" s="66"/>
      <c r="F2" s="66"/>
      <c r="G2" s="66"/>
      <c r="H2" s="66"/>
      <c r="I2" s="66"/>
      <c r="J2" s="66"/>
      <c r="K2" s="66"/>
      <c r="L2" s="67"/>
      <c r="M2" s="66"/>
      <c r="N2" s="66"/>
      <c r="O2" s="66"/>
    </row>
    <row r="3" spans="1:16" ht="18.75" customHeight="1" x14ac:dyDescent="0.25">
      <c r="A3" s="138" t="s">
        <v>208</v>
      </c>
      <c r="B3" s="68"/>
      <c r="C3" s="68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</row>
    <row r="4" spans="1:16" ht="22.5" customHeight="1" x14ac:dyDescent="0.25">
      <c r="A4" s="69" t="s">
        <v>108</v>
      </c>
      <c r="B4" s="69" t="s">
        <v>36</v>
      </c>
      <c r="C4" s="69" t="s">
        <v>37</v>
      </c>
      <c r="D4" s="69" t="s">
        <v>109</v>
      </c>
      <c r="E4" s="69" t="s">
        <v>110</v>
      </c>
      <c r="F4" s="69" t="s">
        <v>111</v>
      </c>
      <c r="G4" s="69" t="s">
        <v>112</v>
      </c>
      <c r="H4" s="69" t="s">
        <v>113</v>
      </c>
      <c r="I4" s="69" t="s">
        <v>114</v>
      </c>
      <c r="J4" s="70" t="s">
        <v>115</v>
      </c>
      <c r="K4" s="69" t="s">
        <v>116</v>
      </c>
      <c r="L4" s="70" t="s">
        <v>117</v>
      </c>
      <c r="M4" s="70" t="s">
        <v>118</v>
      </c>
      <c r="N4" s="70" t="s">
        <v>119</v>
      </c>
      <c r="O4" s="70" t="s">
        <v>120</v>
      </c>
      <c r="P4" s="69" t="s">
        <v>121</v>
      </c>
    </row>
    <row r="5" spans="1:16" ht="20.25" customHeight="1" x14ac:dyDescent="0.25">
      <c r="A5" s="50" t="s">
        <v>122</v>
      </c>
      <c r="B5" s="50">
        <v>576947591</v>
      </c>
      <c r="C5" s="50">
        <f>+C6+C12+C22+C48+C58</f>
        <v>126476500.23000002</v>
      </c>
      <c r="D5" s="71">
        <v>41262739.909999996</v>
      </c>
      <c r="E5" s="71">
        <v>44459946.670000002</v>
      </c>
      <c r="F5" s="71">
        <v>55413783.25</v>
      </c>
      <c r="G5" s="71">
        <v>46097545.299999997</v>
      </c>
      <c r="H5" s="71">
        <v>46897847.100000001</v>
      </c>
      <c r="I5" s="71">
        <v>63218150.780000001</v>
      </c>
      <c r="J5" s="72">
        <v>67190139.590000004</v>
      </c>
      <c r="K5" s="73">
        <v>50160625.649999999</v>
      </c>
      <c r="L5" s="74">
        <f>+L6+L12+L22+L48</f>
        <v>69610687.200000003</v>
      </c>
      <c r="M5" s="74">
        <f>+M6+M12+M22+M48</f>
        <v>55009982.749999993</v>
      </c>
      <c r="N5" s="74">
        <f>+N6+N12+N22+N48</f>
        <v>79919503.349999994</v>
      </c>
      <c r="O5" s="74">
        <f>+O6+O12+O22+O48</f>
        <v>60962953.170000002</v>
      </c>
      <c r="P5" s="75">
        <f>SUM(D5:O5)</f>
        <v>680203904.71999991</v>
      </c>
    </row>
    <row r="6" spans="1:16" ht="23.25" customHeight="1" x14ac:dyDescent="0.25">
      <c r="A6" s="51" t="s">
        <v>123</v>
      </c>
      <c r="B6" s="51">
        <v>434721673</v>
      </c>
      <c r="C6" s="51">
        <f>+C7+C11</f>
        <v>73579849.379999995</v>
      </c>
      <c r="D6" s="76">
        <v>32695670.940000001</v>
      </c>
      <c r="E6" s="76">
        <v>35482702.490000002</v>
      </c>
      <c r="F6" s="76">
        <v>40736610.789999999</v>
      </c>
      <c r="G6" s="76">
        <v>32853535.27</v>
      </c>
      <c r="H6" s="76">
        <v>32987848.039999999</v>
      </c>
      <c r="I6" s="76">
        <v>39068897.520000003</v>
      </c>
      <c r="J6" s="77">
        <v>40782858.439999998</v>
      </c>
      <c r="K6" s="78">
        <v>40814380.439999998</v>
      </c>
      <c r="L6" s="79">
        <f>+L7+L8+L11</f>
        <v>51947791.390000001</v>
      </c>
      <c r="M6" s="79">
        <f>+M7+M8+M11</f>
        <v>39490544.029999994</v>
      </c>
      <c r="N6" s="79">
        <f>+N7+N8+N11</f>
        <v>70752355.170000002</v>
      </c>
      <c r="O6" s="79">
        <f>+O7+O8+O11</f>
        <v>41574762.420000002</v>
      </c>
      <c r="P6" s="79">
        <f>SUM(D6:O6)</f>
        <v>499187956.94</v>
      </c>
    </row>
    <row r="7" spans="1:16" ht="21" customHeight="1" x14ac:dyDescent="0.25">
      <c r="A7" s="52" t="s">
        <v>124</v>
      </c>
      <c r="B7" s="52">
        <v>381603171</v>
      </c>
      <c r="C7" s="52">
        <v>62878667.159999996</v>
      </c>
      <c r="D7" s="80">
        <v>28148400.199999999</v>
      </c>
      <c r="E7" s="80">
        <v>30564368.5</v>
      </c>
      <c r="F7" s="80">
        <v>36015603.490000002</v>
      </c>
      <c r="G7" s="80">
        <v>28317439.530000001</v>
      </c>
      <c r="H7" s="80">
        <v>28436493.690000001</v>
      </c>
      <c r="I7" s="80">
        <v>33744467.609999999</v>
      </c>
      <c r="J7" s="81">
        <v>35313377.799999997</v>
      </c>
      <c r="K7" s="82">
        <v>35291924.469999999</v>
      </c>
      <c r="L7" s="83">
        <v>46546093.82</v>
      </c>
      <c r="M7" s="83">
        <v>34085943.829999998</v>
      </c>
      <c r="N7" s="83">
        <v>65362959.759999998</v>
      </c>
      <c r="O7" s="83">
        <v>35908357.030000001</v>
      </c>
      <c r="P7" s="75">
        <f>SUM(D7:O7)</f>
        <v>437735429.73000002</v>
      </c>
    </row>
    <row r="8" spans="1:16" ht="18" customHeight="1" x14ac:dyDescent="0.25">
      <c r="A8" s="52" t="s">
        <v>125</v>
      </c>
      <c r="B8" s="52">
        <v>2912000</v>
      </c>
      <c r="C8" s="52"/>
      <c r="D8" s="80">
        <v>253900</v>
      </c>
      <c r="E8" s="80">
        <v>253900</v>
      </c>
      <c r="F8" s="80">
        <v>243900</v>
      </c>
      <c r="G8" s="80">
        <v>243900</v>
      </c>
      <c r="H8" s="80">
        <v>243900</v>
      </c>
      <c r="I8" s="80">
        <v>203600</v>
      </c>
      <c r="J8" s="84">
        <v>203600</v>
      </c>
      <c r="K8" s="82">
        <v>291600</v>
      </c>
      <c r="L8" s="85">
        <v>202966.67</v>
      </c>
      <c r="M8" s="83">
        <v>237300.01</v>
      </c>
      <c r="N8" s="83">
        <v>241300</v>
      </c>
      <c r="O8" s="83">
        <v>261300</v>
      </c>
      <c r="P8" s="75">
        <f>SUM(D8:O8)</f>
        <v>2881166.6799999997</v>
      </c>
    </row>
    <row r="9" spans="1:16" ht="17.25" customHeight="1" x14ac:dyDescent="0.25">
      <c r="A9" s="52" t="s">
        <v>126</v>
      </c>
      <c r="B9" s="52"/>
      <c r="C9" s="52"/>
      <c r="D9" s="86" t="s">
        <v>127</v>
      </c>
      <c r="E9" s="82"/>
      <c r="F9" s="82"/>
      <c r="G9" s="82"/>
      <c r="H9" s="82"/>
      <c r="I9" s="87"/>
      <c r="J9" s="84"/>
      <c r="K9" s="82"/>
      <c r="L9" s="83"/>
      <c r="M9" s="83"/>
      <c r="N9" s="83"/>
      <c r="O9" s="83"/>
      <c r="P9" s="75">
        <f t="shared" ref="P9:P68" si="0">SUM(D9:N9)</f>
        <v>0</v>
      </c>
    </row>
    <row r="10" spans="1:16" ht="30.75" customHeight="1" x14ac:dyDescent="0.25">
      <c r="A10" s="52" t="s">
        <v>128</v>
      </c>
      <c r="B10" s="52">
        <v>100000</v>
      </c>
      <c r="C10" s="52"/>
      <c r="D10" s="86" t="s">
        <v>127</v>
      </c>
      <c r="E10" s="82"/>
      <c r="F10" s="82"/>
      <c r="G10" s="82"/>
      <c r="H10" s="82"/>
      <c r="I10" s="87"/>
      <c r="J10" s="84"/>
      <c r="K10" s="82"/>
      <c r="L10" s="83"/>
      <c r="M10" s="83"/>
      <c r="N10" s="83"/>
      <c r="O10" s="83"/>
      <c r="P10" s="75">
        <f t="shared" si="0"/>
        <v>0</v>
      </c>
    </row>
    <row r="11" spans="1:16" ht="28.5" customHeight="1" x14ac:dyDescent="0.25">
      <c r="A11" s="53" t="s">
        <v>129</v>
      </c>
      <c r="B11" s="53">
        <v>50106502</v>
      </c>
      <c r="C11" s="53">
        <v>10701182.220000001</v>
      </c>
      <c r="D11" s="88">
        <v>4293370.74</v>
      </c>
      <c r="E11" s="88">
        <v>4664433.99</v>
      </c>
      <c r="F11" s="88">
        <v>4477107.3</v>
      </c>
      <c r="G11" s="88">
        <v>4292195.74</v>
      </c>
      <c r="H11" s="88">
        <v>4307454.3499999996</v>
      </c>
      <c r="I11" s="80">
        <v>5120829.91</v>
      </c>
      <c r="J11" s="89">
        <v>5265880.6399999997</v>
      </c>
      <c r="K11" s="90">
        <v>5230855.97</v>
      </c>
      <c r="L11" s="91">
        <v>5198730.9000000004</v>
      </c>
      <c r="M11" s="91">
        <v>5167300.1900000004</v>
      </c>
      <c r="N11" s="91">
        <v>5148095.41</v>
      </c>
      <c r="O11" s="91">
        <v>5405105.3899999997</v>
      </c>
      <c r="P11" s="92">
        <f>SUM(D11:O11)</f>
        <v>58571360.530000001</v>
      </c>
    </row>
    <row r="12" spans="1:16" ht="26.25" customHeight="1" x14ac:dyDescent="0.25">
      <c r="A12" s="54" t="s">
        <v>130</v>
      </c>
      <c r="B12" s="54">
        <v>30180508</v>
      </c>
      <c r="C12" s="54">
        <f>+C13+C14+C15+C16+C17+C18+C19+C20+C21</f>
        <v>-12773830.949999999</v>
      </c>
      <c r="D12" s="93">
        <v>481952.52</v>
      </c>
      <c r="E12" s="93">
        <v>486730.91</v>
      </c>
      <c r="F12" s="93">
        <v>1498897.84</v>
      </c>
      <c r="G12" s="93">
        <v>501957.43</v>
      </c>
      <c r="H12" s="93">
        <v>1704325.35</v>
      </c>
      <c r="I12" s="93">
        <f>SUM(I13:I20)</f>
        <v>815141.69</v>
      </c>
      <c r="J12" s="94">
        <v>1517794.04</v>
      </c>
      <c r="K12" s="94">
        <v>629570.21</v>
      </c>
      <c r="L12" s="95">
        <f>+L13+L16+L17+L19+L20+L21</f>
        <v>1264813.53</v>
      </c>
      <c r="M12" s="95">
        <f>+M13+M14+M16+M17+M19+M20+M18</f>
        <v>1144224.1500000001</v>
      </c>
      <c r="N12" s="95">
        <f>+N13+N17+N19+N20</f>
        <v>430838.99</v>
      </c>
      <c r="O12" s="95">
        <f>+O13+O14+O16+O17+O19+O20</f>
        <v>1161991.82</v>
      </c>
      <c r="P12" s="95">
        <f>SUM(D12:O12)</f>
        <v>11638238.48</v>
      </c>
    </row>
    <row r="13" spans="1:16" ht="20.25" customHeight="1" x14ac:dyDescent="0.25">
      <c r="A13" s="52" t="s">
        <v>131</v>
      </c>
      <c r="B13" s="52">
        <v>3375000</v>
      </c>
      <c r="C13" s="52">
        <v>209000</v>
      </c>
      <c r="D13" s="80">
        <v>248115.46</v>
      </c>
      <c r="E13" s="80">
        <v>252960.99</v>
      </c>
      <c r="F13" s="80">
        <v>251909.82</v>
      </c>
      <c r="G13" s="80">
        <v>227648.03</v>
      </c>
      <c r="H13" s="80">
        <v>459516.2</v>
      </c>
      <c r="I13" s="80">
        <v>249686.56</v>
      </c>
      <c r="J13" s="89">
        <v>375377.07</v>
      </c>
      <c r="K13" s="90">
        <v>257848.95999999999</v>
      </c>
      <c r="L13" s="91">
        <v>542626.96</v>
      </c>
      <c r="M13" s="91">
        <v>338154.28</v>
      </c>
      <c r="N13" s="91">
        <v>43397.25</v>
      </c>
      <c r="O13" s="91">
        <v>276660.90000000002</v>
      </c>
      <c r="P13" s="75">
        <f t="shared" si="0"/>
        <v>3247241.58</v>
      </c>
    </row>
    <row r="14" spans="1:16" ht="20.25" customHeight="1" x14ac:dyDescent="0.25">
      <c r="A14" s="52" t="s">
        <v>132</v>
      </c>
      <c r="B14" s="52">
        <v>2350000</v>
      </c>
      <c r="C14" s="52">
        <v>-1259629.27</v>
      </c>
      <c r="D14" s="80">
        <v>47495</v>
      </c>
      <c r="E14" s="80">
        <v>0</v>
      </c>
      <c r="F14" s="80">
        <v>0</v>
      </c>
      <c r="G14" s="80">
        <v>0</v>
      </c>
      <c r="H14" s="80">
        <v>0</v>
      </c>
      <c r="I14" s="80">
        <v>0</v>
      </c>
      <c r="J14" s="89">
        <v>286445</v>
      </c>
      <c r="K14" s="90">
        <v>0</v>
      </c>
      <c r="L14" s="91"/>
      <c r="M14" s="91">
        <v>264532.40000000002</v>
      </c>
      <c r="N14" s="91"/>
      <c r="O14" s="91">
        <v>141067.82</v>
      </c>
      <c r="P14" s="75">
        <f t="shared" si="0"/>
        <v>598472.4</v>
      </c>
    </row>
    <row r="15" spans="1:16" ht="21.75" customHeight="1" x14ac:dyDescent="0.25">
      <c r="A15" s="52" t="s">
        <v>133</v>
      </c>
      <c r="B15" s="52"/>
      <c r="C15" s="52">
        <v>208000</v>
      </c>
      <c r="D15" s="96" t="s">
        <v>127</v>
      </c>
      <c r="E15" s="96" t="s">
        <v>127</v>
      </c>
      <c r="F15" s="82"/>
      <c r="G15" s="82"/>
      <c r="H15" s="80">
        <v>29600</v>
      </c>
      <c r="I15" s="80">
        <v>11400</v>
      </c>
      <c r="J15" s="84">
        <v>-11400</v>
      </c>
      <c r="K15" s="82">
        <v>0</v>
      </c>
      <c r="L15" s="83"/>
      <c r="M15" s="83"/>
      <c r="N15" s="83"/>
      <c r="O15" s="83"/>
      <c r="P15" s="75">
        <f t="shared" si="0"/>
        <v>29600</v>
      </c>
    </row>
    <row r="16" spans="1:16" s="97" customFormat="1" ht="20.25" customHeight="1" x14ac:dyDescent="0.25">
      <c r="A16" s="55" t="s">
        <v>134</v>
      </c>
      <c r="B16" s="55">
        <v>733000</v>
      </c>
      <c r="C16" s="55">
        <v>-148200</v>
      </c>
      <c r="D16" s="88">
        <v>16189.96</v>
      </c>
      <c r="E16" s="88">
        <v>23300</v>
      </c>
      <c r="F16" s="88">
        <v>52900</v>
      </c>
      <c r="G16" s="88">
        <v>23800</v>
      </c>
      <c r="H16" s="88">
        <v>39588</v>
      </c>
      <c r="I16" s="88">
        <v>44400</v>
      </c>
      <c r="J16" s="89">
        <v>41500</v>
      </c>
      <c r="K16" s="90">
        <v>35200</v>
      </c>
      <c r="L16" s="91">
        <v>14400</v>
      </c>
      <c r="M16" s="91">
        <v>8500</v>
      </c>
      <c r="N16" s="91"/>
      <c r="O16" s="91">
        <v>42695.92</v>
      </c>
      <c r="P16" s="92">
        <f t="shared" si="0"/>
        <v>299777.95999999996</v>
      </c>
    </row>
    <row r="17" spans="1:16" s="97" customFormat="1" ht="18.75" customHeight="1" x14ac:dyDescent="0.25">
      <c r="A17" s="55" t="s">
        <v>135</v>
      </c>
      <c r="B17" s="55">
        <v>210000</v>
      </c>
      <c r="C17" s="55">
        <v>-116408</v>
      </c>
      <c r="D17" s="98" t="s">
        <v>127</v>
      </c>
      <c r="E17" s="90"/>
      <c r="F17" s="90"/>
      <c r="G17" s="90"/>
      <c r="H17" s="90"/>
      <c r="I17" s="90"/>
      <c r="J17" s="89"/>
      <c r="K17" s="90"/>
      <c r="L17" s="91">
        <v>40592</v>
      </c>
      <c r="M17" s="91"/>
      <c r="N17" s="91">
        <v>-17228</v>
      </c>
      <c r="O17" s="91">
        <v>69413.5</v>
      </c>
      <c r="P17" s="92">
        <f t="shared" si="0"/>
        <v>23364</v>
      </c>
    </row>
    <row r="18" spans="1:16" s="97" customFormat="1" ht="26.25" customHeight="1" x14ac:dyDescent="0.25">
      <c r="A18" s="55" t="s">
        <v>136</v>
      </c>
      <c r="B18" s="55">
        <v>120000</v>
      </c>
      <c r="C18" s="55">
        <v>22000</v>
      </c>
      <c r="D18" s="98" t="s">
        <v>127</v>
      </c>
      <c r="E18" s="90"/>
      <c r="F18" s="90"/>
      <c r="G18" s="90"/>
      <c r="H18" s="90"/>
      <c r="I18" s="90"/>
      <c r="J18" s="89"/>
      <c r="K18" s="90"/>
      <c r="L18" s="91"/>
      <c r="M18" s="91">
        <v>141277.47</v>
      </c>
      <c r="N18" s="91"/>
      <c r="O18" s="91"/>
      <c r="P18" s="92">
        <f t="shared" si="0"/>
        <v>141277.47</v>
      </c>
    </row>
    <row r="19" spans="1:16" s="102" customFormat="1" ht="45.75" customHeight="1" x14ac:dyDescent="0.25">
      <c r="A19" s="53" t="s">
        <v>137</v>
      </c>
      <c r="B19" s="56">
        <v>9513600</v>
      </c>
      <c r="C19" s="56">
        <v>-4099880.03</v>
      </c>
      <c r="D19" s="99">
        <v>153042.1</v>
      </c>
      <c r="E19" s="99">
        <v>75700</v>
      </c>
      <c r="F19" s="99">
        <v>112028.02</v>
      </c>
      <c r="G19" s="99">
        <v>511599.4</v>
      </c>
      <c r="H19" s="99">
        <v>675541.18</v>
      </c>
      <c r="I19" s="99">
        <v>492545.13</v>
      </c>
      <c r="J19" s="100">
        <v>158291.97</v>
      </c>
      <c r="K19" s="100">
        <v>136511.25</v>
      </c>
      <c r="L19" s="56">
        <v>392372.57</v>
      </c>
      <c r="M19" s="56">
        <v>32450</v>
      </c>
      <c r="N19" s="56">
        <v>178522.74</v>
      </c>
      <c r="O19" s="56">
        <v>344772.26</v>
      </c>
      <c r="P19" s="101">
        <f t="shared" ref="P19" si="1">SUM(D19:N19)</f>
        <v>2918604.3600000003</v>
      </c>
    </row>
    <row r="20" spans="1:16" s="97" customFormat="1" ht="43.5" customHeight="1" x14ac:dyDescent="0.25">
      <c r="A20" s="103" t="s">
        <v>138</v>
      </c>
      <c r="B20" s="57">
        <v>12878908</v>
      </c>
      <c r="C20" s="57">
        <v>-6688713.6500000004</v>
      </c>
      <c r="D20" s="88">
        <v>17110</v>
      </c>
      <c r="E20" s="88">
        <v>134769.92000000001</v>
      </c>
      <c r="F20" s="88">
        <v>1082060</v>
      </c>
      <c r="G20" s="88">
        <v>-261090</v>
      </c>
      <c r="H20" s="88">
        <v>500079.97</v>
      </c>
      <c r="I20" s="88">
        <v>17110</v>
      </c>
      <c r="J20" s="89">
        <v>667580</v>
      </c>
      <c r="K20" s="90">
        <v>200010</v>
      </c>
      <c r="L20" s="91">
        <v>238950</v>
      </c>
      <c r="M20" s="91">
        <v>359310</v>
      </c>
      <c r="N20" s="91">
        <v>226147</v>
      </c>
      <c r="O20" s="91">
        <v>287381.42</v>
      </c>
      <c r="P20" s="92">
        <f t="shared" si="0"/>
        <v>3182036.8899999997</v>
      </c>
    </row>
    <row r="21" spans="1:16" s="97" customFormat="1" ht="22.5" customHeight="1" x14ac:dyDescent="0.25">
      <c r="A21" s="55" t="s">
        <v>139</v>
      </c>
      <c r="B21" s="55">
        <v>1000000</v>
      </c>
      <c r="C21" s="55">
        <v>-900000</v>
      </c>
      <c r="D21" s="98" t="s">
        <v>127</v>
      </c>
      <c r="E21" s="90"/>
      <c r="F21" s="90"/>
      <c r="G21" s="90"/>
      <c r="H21" s="90"/>
      <c r="I21" s="90"/>
      <c r="J21" s="89"/>
      <c r="K21" s="90"/>
      <c r="L21" s="91">
        <v>35872</v>
      </c>
      <c r="M21" s="91"/>
      <c r="N21" s="91"/>
      <c r="O21" s="91"/>
      <c r="P21" s="92">
        <f t="shared" si="0"/>
        <v>35872</v>
      </c>
    </row>
    <row r="22" spans="1:16" ht="18" customHeight="1" x14ac:dyDescent="0.25">
      <c r="A22" s="54" t="s">
        <v>140</v>
      </c>
      <c r="B22" s="54">
        <v>98350410</v>
      </c>
      <c r="C22" s="54">
        <f>+C23+C24+C25+C26+C27+C28+C29+C31</f>
        <v>75668171.800000012</v>
      </c>
      <c r="D22" s="93">
        <v>8085116.4500000002</v>
      </c>
      <c r="E22" s="93">
        <v>8450393.2699999996</v>
      </c>
      <c r="F22" s="93">
        <v>13039295.050000001</v>
      </c>
      <c r="G22" s="93">
        <v>12665470.6</v>
      </c>
      <c r="H22" s="93">
        <f>SUM(H23:H31)</f>
        <v>12110227.960000001</v>
      </c>
      <c r="I22" s="93">
        <f>SUM(I23:I31)</f>
        <v>23163151.549999997</v>
      </c>
      <c r="J22" s="94">
        <v>24749177.109999999</v>
      </c>
      <c r="K22" s="94">
        <v>8679505</v>
      </c>
      <c r="L22" s="95">
        <f>+L23+L25+L26+L28+L29+L31</f>
        <v>16215287.299999999</v>
      </c>
      <c r="M22" s="95">
        <f>+M23+M25+M26+M27+M28+M29+M31</f>
        <v>14209613.369999999</v>
      </c>
      <c r="N22" s="95">
        <f>+N23+N24+N25+N27+N26+N29+N31</f>
        <v>8069443.9900000002</v>
      </c>
      <c r="O22" s="95">
        <f>+O23+O24+O25+O26+O27+O28+O29+O31</f>
        <v>17291957.530000001</v>
      </c>
      <c r="P22" s="95">
        <f t="shared" ref="P22:P29" si="2">SUM(D22:O22)</f>
        <v>166728639.18000001</v>
      </c>
    </row>
    <row r="23" spans="1:16" ht="16.5" customHeight="1" x14ac:dyDescent="0.25">
      <c r="A23" s="53" t="s">
        <v>141</v>
      </c>
      <c r="B23" s="53">
        <v>19149510</v>
      </c>
      <c r="C23" s="53">
        <v>-592795.25</v>
      </c>
      <c r="D23" s="80">
        <v>772999.86</v>
      </c>
      <c r="E23" s="88">
        <v>329268.94</v>
      </c>
      <c r="F23" s="88">
        <v>315657</v>
      </c>
      <c r="G23" s="88">
        <v>1674967.76</v>
      </c>
      <c r="H23" s="88">
        <v>1328697.8500000001</v>
      </c>
      <c r="I23" s="80">
        <v>1618693.76</v>
      </c>
      <c r="J23" s="89">
        <v>3017534.73</v>
      </c>
      <c r="K23" s="90">
        <v>337325.6</v>
      </c>
      <c r="L23" s="91">
        <v>4964496.8600000003</v>
      </c>
      <c r="M23" s="91">
        <v>2398671.9</v>
      </c>
      <c r="N23" s="91">
        <v>48231</v>
      </c>
      <c r="O23" s="91">
        <v>1536446.82</v>
      </c>
      <c r="P23" s="75">
        <f t="shared" si="2"/>
        <v>18342992.079999998</v>
      </c>
    </row>
    <row r="24" spans="1:16" s="104" customFormat="1" ht="29.25" customHeight="1" x14ac:dyDescent="0.25">
      <c r="A24" s="52" t="s">
        <v>142</v>
      </c>
      <c r="B24" s="52">
        <v>3570000</v>
      </c>
      <c r="C24" s="52">
        <v>-2193558.46</v>
      </c>
      <c r="D24" s="96" t="s">
        <v>127</v>
      </c>
      <c r="E24" s="87"/>
      <c r="F24" s="80">
        <v>620680</v>
      </c>
      <c r="G24" s="80">
        <v>9676</v>
      </c>
      <c r="H24" s="80">
        <v>31757</v>
      </c>
      <c r="I24" s="80">
        <v>173067.94</v>
      </c>
      <c r="J24" s="81">
        <v>94441.54</v>
      </c>
      <c r="K24" s="87">
        <v>0</v>
      </c>
      <c r="L24" s="85"/>
      <c r="M24" s="85"/>
      <c r="N24" s="85">
        <v>3537.64</v>
      </c>
      <c r="O24" s="85">
        <v>144927.88</v>
      </c>
      <c r="P24" s="75">
        <f t="shared" si="2"/>
        <v>1078088</v>
      </c>
    </row>
    <row r="25" spans="1:16" ht="32.25" customHeight="1" x14ac:dyDescent="0.25">
      <c r="A25" s="53" t="s">
        <v>143</v>
      </c>
      <c r="B25" s="53">
        <v>3325000</v>
      </c>
      <c r="C25" s="53">
        <v>1505929.8</v>
      </c>
      <c r="D25" s="80">
        <v>84370</v>
      </c>
      <c r="E25" s="80">
        <v>145858.62</v>
      </c>
      <c r="F25" s="80">
        <v>171159</v>
      </c>
      <c r="G25" s="80">
        <v>770780.72</v>
      </c>
      <c r="H25" s="80">
        <v>514143.1</v>
      </c>
      <c r="I25" s="80">
        <v>726377.92</v>
      </c>
      <c r="J25" s="81">
        <v>415926.4</v>
      </c>
      <c r="K25" s="87">
        <v>165869.07999999999</v>
      </c>
      <c r="L25" s="85">
        <v>108137.56</v>
      </c>
      <c r="M25" s="91">
        <v>281484.68</v>
      </c>
      <c r="N25" s="91">
        <v>380266.21</v>
      </c>
      <c r="O25" s="91">
        <v>115570.44</v>
      </c>
      <c r="P25" s="75">
        <f t="shared" si="2"/>
        <v>3879943.73</v>
      </c>
    </row>
    <row r="26" spans="1:16" ht="22.5" customHeight="1" x14ac:dyDescent="0.25">
      <c r="A26" s="52" t="s">
        <v>144</v>
      </c>
      <c r="B26" s="52">
        <v>27291700</v>
      </c>
      <c r="C26" s="52">
        <v>29962627.260000002</v>
      </c>
      <c r="D26" s="80">
        <v>2309435.4</v>
      </c>
      <c r="E26" s="80">
        <v>2596947.19</v>
      </c>
      <c r="F26" s="80">
        <v>4284781.25</v>
      </c>
      <c r="G26" s="80">
        <v>3943994.79</v>
      </c>
      <c r="H26" s="80">
        <v>3626592.11</v>
      </c>
      <c r="I26" s="80">
        <v>7848750.0199999996</v>
      </c>
      <c r="J26" s="81">
        <v>7290907.5099999998</v>
      </c>
      <c r="K26" s="87">
        <v>4083380.59</v>
      </c>
      <c r="L26" s="85">
        <v>5936932.5</v>
      </c>
      <c r="M26" s="83">
        <v>5257733.88</v>
      </c>
      <c r="N26" s="83">
        <v>3383075.04</v>
      </c>
      <c r="O26" s="83">
        <v>5136645.5199999996</v>
      </c>
      <c r="P26" s="75">
        <f t="shared" si="2"/>
        <v>55699175.799999997</v>
      </c>
    </row>
    <row r="27" spans="1:16" ht="28.5" customHeight="1" x14ac:dyDescent="0.25">
      <c r="A27" s="53" t="s">
        <v>145</v>
      </c>
      <c r="B27" s="53">
        <v>450000</v>
      </c>
      <c r="C27" s="53">
        <v>460000</v>
      </c>
      <c r="D27" s="96" t="s">
        <v>127</v>
      </c>
      <c r="E27" s="88">
        <v>41556.65</v>
      </c>
      <c r="F27" s="105" t="s">
        <v>127</v>
      </c>
      <c r="G27" s="88">
        <v>18880</v>
      </c>
      <c r="H27" s="88">
        <v>5369</v>
      </c>
      <c r="I27" s="80">
        <v>647489.6</v>
      </c>
      <c r="J27" s="89"/>
      <c r="K27" s="90">
        <v>0</v>
      </c>
      <c r="L27" s="91"/>
      <c r="M27" s="91">
        <v>17194.96</v>
      </c>
      <c r="N27" s="91">
        <v>17700</v>
      </c>
      <c r="O27" s="91">
        <v>105323.6</v>
      </c>
      <c r="P27" s="75">
        <f t="shared" si="2"/>
        <v>853513.80999999994</v>
      </c>
    </row>
    <row r="28" spans="1:16" ht="33.75" customHeight="1" x14ac:dyDescent="0.25">
      <c r="A28" s="53" t="s">
        <v>146</v>
      </c>
      <c r="B28" s="53">
        <v>250000</v>
      </c>
      <c r="C28" s="53">
        <v>313953.07</v>
      </c>
      <c r="D28" s="96" t="s">
        <v>127</v>
      </c>
      <c r="E28" s="88">
        <v>27789</v>
      </c>
      <c r="F28" s="90"/>
      <c r="G28" s="90"/>
      <c r="H28" s="88">
        <v>1794.8</v>
      </c>
      <c r="I28" s="80">
        <v>7463.5</v>
      </c>
      <c r="J28" s="89">
        <v>55675.57</v>
      </c>
      <c r="K28" s="90">
        <v>0</v>
      </c>
      <c r="L28" s="91">
        <v>51275.53</v>
      </c>
      <c r="M28" s="91">
        <v>96260.86</v>
      </c>
      <c r="N28" s="91"/>
      <c r="O28" s="91">
        <v>20031.560000000001</v>
      </c>
      <c r="P28" s="75">
        <f t="shared" si="2"/>
        <v>260290.82</v>
      </c>
    </row>
    <row r="29" spans="1:16" ht="16.5" customHeight="1" x14ac:dyDescent="0.25">
      <c r="A29" s="53" t="s">
        <v>147</v>
      </c>
      <c r="B29" s="53">
        <v>14725000</v>
      </c>
      <c r="C29" s="53">
        <v>4535277.5</v>
      </c>
      <c r="D29" s="80">
        <v>739696.51</v>
      </c>
      <c r="E29" s="88">
        <v>1084788.78</v>
      </c>
      <c r="F29" s="88">
        <v>2553913.4500000002</v>
      </c>
      <c r="G29" s="88">
        <v>1676413.94</v>
      </c>
      <c r="H29" s="88">
        <v>1350254.21</v>
      </c>
      <c r="I29" s="80">
        <v>2100091.69</v>
      </c>
      <c r="J29" s="89">
        <v>2325817.88</v>
      </c>
      <c r="K29" s="90">
        <v>1070043.6299999999</v>
      </c>
      <c r="L29" s="91">
        <v>349334.18</v>
      </c>
      <c r="M29" s="91">
        <v>1094992.1599999999</v>
      </c>
      <c r="N29" s="91">
        <v>1180669.29</v>
      </c>
      <c r="O29" s="91">
        <v>1148739.79</v>
      </c>
      <c r="P29" s="75">
        <f t="shared" si="2"/>
        <v>16674755.509999998</v>
      </c>
    </row>
    <row r="30" spans="1:16" ht="30.75" customHeight="1" x14ac:dyDescent="0.25">
      <c r="A30" s="53" t="s">
        <v>148</v>
      </c>
      <c r="B30" s="53"/>
      <c r="C30" s="53"/>
      <c r="D30" s="96" t="s">
        <v>127</v>
      </c>
      <c r="E30" s="90"/>
      <c r="F30" s="90"/>
      <c r="G30" s="90"/>
      <c r="H30" s="90"/>
      <c r="I30" s="87"/>
      <c r="J30" s="89"/>
      <c r="K30" s="90"/>
      <c r="L30" s="91"/>
      <c r="M30" s="91"/>
      <c r="N30" s="91"/>
      <c r="O30" s="91"/>
      <c r="P30" s="75">
        <f t="shared" si="0"/>
        <v>0</v>
      </c>
    </row>
    <row r="31" spans="1:16" ht="36.75" customHeight="1" x14ac:dyDescent="0.25">
      <c r="A31" s="52" t="s">
        <v>149</v>
      </c>
      <c r="B31" s="52">
        <v>29589200</v>
      </c>
      <c r="C31" s="52">
        <v>41676737.880000003</v>
      </c>
      <c r="D31" s="80">
        <v>4178614.68</v>
      </c>
      <c r="E31" s="80">
        <v>4224184.09</v>
      </c>
      <c r="F31" s="80">
        <v>5093104.3499999996</v>
      </c>
      <c r="G31" s="80">
        <v>4570757.3899999997</v>
      </c>
      <c r="H31" s="80">
        <v>5251619.8899999997</v>
      </c>
      <c r="I31" s="80">
        <v>10041217.119999999</v>
      </c>
      <c r="J31" s="81">
        <v>11548873.48</v>
      </c>
      <c r="K31" s="87">
        <v>3022886.1</v>
      </c>
      <c r="L31" s="85">
        <v>4805110.67</v>
      </c>
      <c r="M31" s="85">
        <v>5063274.93</v>
      </c>
      <c r="N31" s="85">
        <v>3055964.81</v>
      </c>
      <c r="O31" s="85">
        <v>9084271.9199999999</v>
      </c>
      <c r="P31" s="75">
        <f>SUM(D31:O31)</f>
        <v>69939879.430000007</v>
      </c>
    </row>
    <row r="32" spans="1:16" ht="30" customHeight="1" x14ac:dyDescent="0.25">
      <c r="A32" s="54" t="s">
        <v>150</v>
      </c>
      <c r="B32" s="54"/>
      <c r="C32" s="54"/>
      <c r="D32" s="94" t="s">
        <v>127</v>
      </c>
      <c r="E32" s="94" t="s">
        <v>127</v>
      </c>
      <c r="F32" s="94" t="s">
        <v>127</v>
      </c>
      <c r="G32" s="94" t="s">
        <v>127</v>
      </c>
      <c r="H32" s="94" t="s">
        <v>127</v>
      </c>
      <c r="I32" s="94" t="s">
        <v>127</v>
      </c>
      <c r="J32" s="94" t="s">
        <v>127</v>
      </c>
      <c r="K32" s="94" t="s">
        <v>127</v>
      </c>
      <c r="L32" s="95" t="s">
        <v>151</v>
      </c>
      <c r="M32" s="95" t="s">
        <v>151</v>
      </c>
      <c r="N32" s="95" t="s">
        <v>151</v>
      </c>
      <c r="O32" s="95" t="s">
        <v>151</v>
      </c>
      <c r="P32" s="95">
        <f t="shared" si="0"/>
        <v>0</v>
      </c>
    </row>
    <row r="33" spans="1:16" ht="16.5" customHeight="1" x14ac:dyDescent="0.25">
      <c r="A33" s="53" t="s">
        <v>152</v>
      </c>
      <c r="B33" s="53"/>
      <c r="C33" s="53"/>
      <c r="D33" s="86" t="s">
        <v>127</v>
      </c>
      <c r="E33" s="90"/>
      <c r="F33" s="105" t="s">
        <v>127</v>
      </c>
      <c r="G33" s="90"/>
      <c r="H33" s="105" t="s">
        <v>127</v>
      </c>
      <c r="I33" s="90"/>
      <c r="J33" s="90"/>
      <c r="K33" s="90"/>
      <c r="L33" s="91"/>
      <c r="M33" s="91"/>
      <c r="N33" s="106" t="s">
        <v>151</v>
      </c>
      <c r="O33" s="91"/>
      <c r="P33" s="75">
        <f t="shared" si="0"/>
        <v>0</v>
      </c>
    </row>
    <row r="34" spans="1:16" ht="16.5" customHeight="1" x14ac:dyDescent="0.25">
      <c r="A34" s="53" t="s">
        <v>153</v>
      </c>
      <c r="B34" s="53"/>
      <c r="C34" s="53"/>
      <c r="D34" s="86" t="s">
        <v>127</v>
      </c>
      <c r="E34" s="90"/>
      <c r="F34" s="105" t="s">
        <v>127</v>
      </c>
      <c r="G34" s="90"/>
      <c r="H34" s="105" t="s">
        <v>127</v>
      </c>
      <c r="I34" s="90"/>
      <c r="J34" s="90"/>
      <c r="K34" s="90"/>
      <c r="L34" s="91"/>
      <c r="M34" s="91"/>
      <c r="N34" s="106" t="s">
        <v>151</v>
      </c>
      <c r="O34" s="91"/>
      <c r="P34" s="75">
        <f t="shared" si="0"/>
        <v>0</v>
      </c>
    </row>
    <row r="35" spans="1:16" ht="16.5" customHeight="1" x14ac:dyDescent="0.25">
      <c r="A35" s="53" t="s">
        <v>154</v>
      </c>
      <c r="B35" s="53"/>
      <c r="C35" s="53"/>
      <c r="D35" s="86" t="s">
        <v>127</v>
      </c>
      <c r="E35" s="90"/>
      <c r="F35" s="105" t="s">
        <v>127</v>
      </c>
      <c r="G35" s="90"/>
      <c r="H35" s="105" t="s">
        <v>127</v>
      </c>
      <c r="I35" s="90"/>
      <c r="J35" s="90"/>
      <c r="K35" s="90"/>
      <c r="L35" s="91"/>
      <c r="M35" s="91"/>
      <c r="N35" s="106" t="s">
        <v>151</v>
      </c>
      <c r="O35" s="91"/>
      <c r="P35" s="75">
        <f t="shared" si="0"/>
        <v>0</v>
      </c>
    </row>
    <row r="36" spans="1:16" ht="16.5" customHeight="1" x14ac:dyDescent="0.25">
      <c r="A36" s="53" t="s">
        <v>155</v>
      </c>
      <c r="B36" s="53"/>
      <c r="C36" s="53"/>
      <c r="D36" s="86" t="s">
        <v>127</v>
      </c>
      <c r="E36" s="90"/>
      <c r="F36" s="105" t="s">
        <v>127</v>
      </c>
      <c r="G36" s="90"/>
      <c r="H36" s="105" t="s">
        <v>127</v>
      </c>
      <c r="I36" s="90"/>
      <c r="J36" s="90"/>
      <c r="K36" s="90"/>
      <c r="L36" s="91"/>
      <c r="M36" s="91"/>
      <c r="N36" s="106" t="s">
        <v>151</v>
      </c>
      <c r="O36" s="91"/>
      <c r="P36" s="75">
        <f t="shared" si="0"/>
        <v>0</v>
      </c>
    </row>
    <row r="37" spans="1:16" ht="16.5" customHeight="1" x14ac:dyDescent="0.25">
      <c r="A37" s="53" t="s">
        <v>156</v>
      </c>
      <c r="B37" s="53"/>
      <c r="C37" s="53"/>
      <c r="D37" s="86" t="s">
        <v>127</v>
      </c>
      <c r="E37" s="90"/>
      <c r="F37" s="105" t="s">
        <v>127</v>
      </c>
      <c r="G37" s="90"/>
      <c r="H37" s="105" t="s">
        <v>127</v>
      </c>
      <c r="I37" s="90"/>
      <c r="J37" s="90"/>
      <c r="K37" s="90"/>
      <c r="L37" s="91"/>
      <c r="M37" s="91"/>
      <c r="N37" s="106" t="s">
        <v>151</v>
      </c>
      <c r="O37" s="91"/>
      <c r="P37" s="75">
        <f t="shared" si="0"/>
        <v>0</v>
      </c>
    </row>
    <row r="38" spans="1:16" ht="16.5" customHeight="1" x14ac:dyDescent="0.25">
      <c r="A38" s="53" t="s">
        <v>157</v>
      </c>
      <c r="B38" s="53"/>
      <c r="C38" s="53"/>
      <c r="D38" s="86" t="s">
        <v>127</v>
      </c>
      <c r="E38" s="90"/>
      <c r="F38" s="105" t="s">
        <v>127</v>
      </c>
      <c r="G38" s="90"/>
      <c r="H38" s="105" t="s">
        <v>127</v>
      </c>
      <c r="I38" s="90"/>
      <c r="J38" s="90"/>
      <c r="K38" s="90"/>
      <c r="L38" s="91"/>
      <c r="M38" s="91"/>
      <c r="N38" s="106" t="s">
        <v>151</v>
      </c>
      <c r="O38" s="91"/>
      <c r="P38" s="75">
        <f t="shared" si="0"/>
        <v>0</v>
      </c>
    </row>
    <row r="39" spans="1:16" ht="16.5" customHeight="1" x14ac:dyDescent="0.25">
      <c r="A39" s="53" t="s">
        <v>158</v>
      </c>
      <c r="B39" s="53"/>
      <c r="C39" s="53"/>
      <c r="D39" s="86" t="s">
        <v>127</v>
      </c>
      <c r="E39" s="90"/>
      <c r="F39" s="105" t="s">
        <v>127</v>
      </c>
      <c r="G39" s="90"/>
      <c r="H39" s="105" t="s">
        <v>127</v>
      </c>
      <c r="I39" s="90"/>
      <c r="J39" s="90"/>
      <c r="K39" s="90"/>
      <c r="L39" s="91"/>
      <c r="M39" s="91"/>
      <c r="N39" s="106" t="s">
        <v>151</v>
      </c>
      <c r="O39" s="91"/>
      <c r="P39" s="75">
        <f t="shared" si="0"/>
        <v>0</v>
      </c>
    </row>
    <row r="40" spans="1:16" ht="21" customHeight="1" x14ac:dyDescent="0.25">
      <c r="A40" s="54" t="s">
        <v>159</v>
      </c>
      <c r="B40" s="54"/>
      <c r="C40" s="54"/>
      <c r="D40" s="94" t="s">
        <v>127</v>
      </c>
      <c r="E40" s="94" t="s">
        <v>127</v>
      </c>
      <c r="F40" s="94" t="s">
        <v>127</v>
      </c>
      <c r="G40" s="94" t="s">
        <v>127</v>
      </c>
      <c r="H40" s="94" t="s">
        <v>127</v>
      </c>
      <c r="I40" s="94" t="s">
        <v>127</v>
      </c>
      <c r="J40" s="94" t="s">
        <v>127</v>
      </c>
      <c r="K40" s="94" t="s">
        <v>127</v>
      </c>
      <c r="L40" s="95" t="s">
        <v>151</v>
      </c>
      <c r="M40" s="95" t="s">
        <v>151</v>
      </c>
      <c r="N40" s="95" t="s">
        <v>151</v>
      </c>
      <c r="O40" s="95" t="s">
        <v>151</v>
      </c>
      <c r="P40" s="95">
        <f t="shared" si="0"/>
        <v>0</v>
      </c>
    </row>
    <row r="41" spans="1:16" ht="16.5" customHeight="1" x14ac:dyDescent="0.25">
      <c r="A41" s="53" t="s">
        <v>160</v>
      </c>
      <c r="B41" s="53"/>
      <c r="C41" s="53"/>
      <c r="D41" s="86" t="s">
        <v>127</v>
      </c>
      <c r="E41" s="90"/>
      <c r="F41" s="105" t="s">
        <v>127</v>
      </c>
      <c r="G41" s="90"/>
      <c r="H41" s="105" t="s">
        <v>127</v>
      </c>
      <c r="I41" s="90"/>
      <c r="J41" s="90"/>
      <c r="K41" s="90"/>
      <c r="L41" s="91"/>
      <c r="M41" s="91"/>
      <c r="N41" s="106" t="s">
        <v>151</v>
      </c>
      <c r="O41" s="91"/>
      <c r="P41" s="75">
        <f t="shared" si="0"/>
        <v>0</v>
      </c>
    </row>
    <row r="42" spans="1:16" ht="16.5" customHeight="1" x14ac:dyDescent="0.25">
      <c r="A42" s="53" t="s">
        <v>161</v>
      </c>
      <c r="B42" s="53"/>
      <c r="C42" s="53"/>
      <c r="D42" s="86" t="s">
        <v>127</v>
      </c>
      <c r="E42" s="90"/>
      <c r="F42" s="105" t="s">
        <v>127</v>
      </c>
      <c r="G42" s="90"/>
      <c r="H42" s="105" t="s">
        <v>127</v>
      </c>
      <c r="I42" s="90"/>
      <c r="J42" s="90"/>
      <c r="K42" s="90"/>
      <c r="L42" s="91"/>
      <c r="M42" s="91"/>
      <c r="N42" s="106" t="s">
        <v>151</v>
      </c>
      <c r="O42" s="91"/>
      <c r="P42" s="75">
        <f t="shared" si="0"/>
        <v>0</v>
      </c>
    </row>
    <row r="43" spans="1:16" ht="16.5" customHeight="1" x14ac:dyDescent="0.25">
      <c r="A43" s="53" t="s">
        <v>162</v>
      </c>
      <c r="B43" s="53"/>
      <c r="C43" s="53"/>
      <c r="D43" s="86" t="s">
        <v>127</v>
      </c>
      <c r="E43" s="90"/>
      <c r="F43" s="105" t="s">
        <v>127</v>
      </c>
      <c r="G43" s="90"/>
      <c r="H43" s="105" t="s">
        <v>127</v>
      </c>
      <c r="I43" s="90"/>
      <c r="J43" s="90"/>
      <c r="K43" s="90"/>
      <c r="L43" s="91"/>
      <c r="M43" s="91"/>
      <c r="N43" s="106" t="s">
        <v>151</v>
      </c>
      <c r="O43" s="91"/>
      <c r="P43" s="75">
        <f t="shared" si="0"/>
        <v>0</v>
      </c>
    </row>
    <row r="44" spans="1:16" ht="16.5" customHeight="1" x14ac:dyDescent="0.25">
      <c r="A44" s="53" t="s">
        <v>163</v>
      </c>
      <c r="B44" s="53"/>
      <c r="C44" s="53"/>
      <c r="D44" s="86" t="s">
        <v>127</v>
      </c>
      <c r="E44" s="90"/>
      <c r="F44" s="105" t="s">
        <v>127</v>
      </c>
      <c r="G44" s="90"/>
      <c r="H44" s="105" t="s">
        <v>127</v>
      </c>
      <c r="I44" s="90"/>
      <c r="J44" s="90"/>
      <c r="K44" s="90"/>
      <c r="L44" s="91"/>
      <c r="M44" s="91"/>
      <c r="N44" s="106" t="s">
        <v>151</v>
      </c>
      <c r="O44" s="91"/>
      <c r="P44" s="75">
        <f t="shared" si="0"/>
        <v>0</v>
      </c>
    </row>
    <row r="45" spans="1:16" ht="16.5" customHeight="1" x14ac:dyDescent="0.25">
      <c r="A45" s="53" t="s">
        <v>164</v>
      </c>
      <c r="B45" s="53"/>
      <c r="C45" s="53"/>
      <c r="D45" s="86" t="s">
        <v>127</v>
      </c>
      <c r="E45" s="90"/>
      <c r="F45" s="105" t="s">
        <v>127</v>
      </c>
      <c r="G45" s="90"/>
      <c r="H45" s="105" t="s">
        <v>127</v>
      </c>
      <c r="I45" s="90"/>
      <c r="J45" s="90"/>
      <c r="K45" s="90"/>
      <c r="L45" s="91"/>
      <c r="M45" s="91"/>
      <c r="N45" s="106" t="s">
        <v>151</v>
      </c>
      <c r="O45" s="91"/>
      <c r="P45" s="75">
        <f t="shared" si="0"/>
        <v>0</v>
      </c>
    </row>
    <row r="46" spans="1:16" ht="16.5" customHeight="1" x14ac:dyDescent="0.25">
      <c r="A46" s="53" t="s">
        <v>165</v>
      </c>
      <c r="B46" s="53"/>
      <c r="C46" s="53"/>
      <c r="D46" s="86" t="s">
        <v>127</v>
      </c>
      <c r="E46" s="90"/>
      <c r="F46" s="105" t="s">
        <v>127</v>
      </c>
      <c r="G46" s="90"/>
      <c r="H46" s="105" t="s">
        <v>127</v>
      </c>
      <c r="I46" s="90"/>
      <c r="J46" s="90"/>
      <c r="K46" s="90"/>
      <c r="L46" s="91"/>
      <c r="M46" s="91"/>
      <c r="N46" s="106" t="s">
        <v>151</v>
      </c>
      <c r="O46" s="91"/>
      <c r="P46" s="75">
        <f t="shared" si="0"/>
        <v>0</v>
      </c>
    </row>
    <row r="47" spans="1:16" ht="16.5" customHeight="1" x14ac:dyDescent="0.25">
      <c r="A47" s="53" t="s">
        <v>166</v>
      </c>
      <c r="B47" s="53"/>
      <c r="C47" s="53"/>
      <c r="D47" s="86" t="s">
        <v>127</v>
      </c>
      <c r="E47" s="90"/>
      <c r="F47" s="105" t="s">
        <v>127</v>
      </c>
      <c r="G47" s="90"/>
      <c r="H47" s="105" t="s">
        <v>127</v>
      </c>
      <c r="I47" s="90"/>
      <c r="J47" s="90"/>
      <c r="K47" s="90"/>
      <c r="L47" s="91"/>
      <c r="M47" s="91"/>
      <c r="N47" s="106" t="s">
        <v>151</v>
      </c>
      <c r="O47" s="91"/>
      <c r="P47" s="75">
        <f t="shared" si="0"/>
        <v>0</v>
      </c>
    </row>
    <row r="48" spans="1:16" ht="17.25" customHeight="1" x14ac:dyDescent="0.25">
      <c r="A48" s="54" t="s">
        <v>167</v>
      </c>
      <c r="B48" s="54">
        <v>13595000</v>
      </c>
      <c r="C48" s="54">
        <f>+C49+C50+C51+C53+C56</f>
        <v>-9907690</v>
      </c>
      <c r="D48" s="94"/>
      <c r="E48" s="93">
        <v>40120</v>
      </c>
      <c r="F48" s="93">
        <v>138979.57</v>
      </c>
      <c r="G48" s="93">
        <v>76582</v>
      </c>
      <c r="H48" s="93">
        <f>+H49</f>
        <v>95445.75</v>
      </c>
      <c r="I48" s="93">
        <f>I49+I53</f>
        <v>170960.02</v>
      </c>
      <c r="J48" s="94">
        <v>140310</v>
      </c>
      <c r="K48" s="94">
        <f>+K49</f>
        <v>37170</v>
      </c>
      <c r="L48" s="95">
        <f>+L49+L51</f>
        <v>182794.97999999998</v>
      </c>
      <c r="M48" s="95">
        <f>+M49+M51</f>
        <v>165601.20000000001</v>
      </c>
      <c r="N48" s="95">
        <f>+N49+N51+N53</f>
        <v>666865.19999999995</v>
      </c>
      <c r="O48" s="95">
        <f>+O49+O51</f>
        <v>934241.4</v>
      </c>
      <c r="P48" s="95">
        <f>SUM(D48:O48)</f>
        <v>2649070.12</v>
      </c>
    </row>
    <row r="49" spans="1:16" ht="15.75" x14ac:dyDescent="0.25">
      <c r="A49" s="52" t="s">
        <v>168</v>
      </c>
      <c r="B49" s="52">
        <v>1000000</v>
      </c>
      <c r="C49" s="52">
        <v>1235000</v>
      </c>
      <c r="D49" s="86" t="s">
        <v>127</v>
      </c>
      <c r="E49" s="80">
        <v>40120</v>
      </c>
      <c r="F49" s="80">
        <v>24237.200000000001</v>
      </c>
      <c r="G49" s="82"/>
      <c r="H49" s="107">
        <v>95445.75</v>
      </c>
      <c r="I49" s="107">
        <v>56000.02</v>
      </c>
      <c r="J49" s="84">
        <v>135000</v>
      </c>
      <c r="K49" s="82">
        <v>37170</v>
      </c>
      <c r="L49" s="83">
        <v>115114.9</v>
      </c>
      <c r="M49" s="83">
        <v>37760</v>
      </c>
      <c r="N49" s="83">
        <v>325444</v>
      </c>
      <c r="O49" s="83">
        <v>775649.4</v>
      </c>
      <c r="P49" s="75">
        <f>SUM(D49:O49)</f>
        <v>1641941.27</v>
      </c>
    </row>
    <row r="50" spans="1:16" ht="31.5" customHeight="1" x14ac:dyDescent="0.25">
      <c r="A50" s="53" t="s">
        <v>169</v>
      </c>
      <c r="B50" s="53">
        <v>300000</v>
      </c>
      <c r="C50" s="53">
        <v>-200000</v>
      </c>
      <c r="D50" s="86" t="s">
        <v>127</v>
      </c>
      <c r="E50" s="90"/>
      <c r="F50" s="90"/>
      <c r="G50" s="90"/>
      <c r="H50" s="90"/>
      <c r="I50" s="90"/>
      <c r="J50" s="89"/>
      <c r="K50" s="90"/>
      <c r="L50" s="91"/>
      <c r="M50" s="91"/>
      <c r="N50" s="91"/>
      <c r="O50" s="91"/>
      <c r="P50" s="75">
        <f t="shared" si="0"/>
        <v>0</v>
      </c>
    </row>
    <row r="51" spans="1:16" ht="33" customHeight="1" x14ac:dyDescent="0.25">
      <c r="A51" s="53" t="s">
        <v>170</v>
      </c>
      <c r="B51" s="53">
        <v>12000000</v>
      </c>
      <c r="C51" s="53">
        <v>-11030000</v>
      </c>
      <c r="D51" s="86" t="s">
        <v>127</v>
      </c>
      <c r="E51" s="87"/>
      <c r="F51" s="107">
        <v>114742.37</v>
      </c>
      <c r="G51" s="107">
        <v>76582</v>
      </c>
      <c r="H51" s="87"/>
      <c r="I51" s="90"/>
      <c r="J51" s="89"/>
      <c r="K51" s="90"/>
      <c r="L51" s="85">
        <v>67680.08</v>
      </c>
      <c r="M51" s="85">
        <v>127841.2</v>
      </c>
      <c r="N51" s="85">
        <v>89562</v>
      </c>
      <c r="O51" s="85">
        <v>158592</v>
      </c>
      <c r="P51" s="75">
        <f>SUM(D51:O51)</f>
        <v>634999.65</v>
      </c>
    </row>
    <row r="52" spans="1:16" ht="35.25" customHeight="1" x14ac:dyDescent="0.25">
      <c r="A52" s="53" t="s">
        <v>171</v>
      </c>
      <c r="B52" s="53"/>
      <c r="C52" s="53"/>
      <c r="D52" s="86" t="s">
        <v>127</v>
      </c>
      <c r="E52" s="90"/>
      <c r="F52" s="90"/>
      <c r="G52" s="90"/>
      <c r="H52" s="90"/>
      <c r="I52" s="90"/>
      <c r="J52" s="89"/>
      <c r="K52" s="90"/>
      <c r="L52" s="91"/>
      <c r="M52" s="91"/>
      <c r="N52" s="91"/>
      <c r="O52" s="91"/>
      <c r="P52" s="75">
        <f t="shared" si="0"/>
        <v>0</v>
      </c>
    </row>
    <row r="53" spans="1:16" s="97" customFormat="1" ht="33.75" customHeight="1" x14ac:dyDescent="0.25">
      <c r="A53" s="57" t="s">
        <v>172</v>
      </c>
      <c r="B53" s="57">
        <v>285000</v>
      </c>
      <c r="C53" s="57">
        <v>82000</v>
      </c>
      <c r="D53" s="98" t="s">
        <v>127</v>
      </c>
      <c r="E53" s="90"/>
      <c r="F53" s="90"/>
      <c r="G53" s="90"/>
      <c r="H53" s="90"/>
      <c r="I53" s="108">
        <v>114960</v>
      </c>
      <c r="J53" s="89"/>
      <c r="K53" s="90"/>
      <c r="L53" s="91"/>
      <c r="M53" s="91"/>
      <c r="N53" s="91">
        <v>251859.20000000001</v>
      </c>
      <c r="O53" s="91"/>
      <c r="P53" s="92">
        <f>SUM(D53:O53)</f>
        <v>366819.2</v>
      </c>
    </row>
    <row r="54" spans="1:16" ht="15.75" customHeight="1" x14ac:dyDescent="0.25">
      <c r="A54" s="52" t="s">
        <v>173</v>
      </c>
      <c r="B54" s="52"/>
      <c r="C54" s="52"/>
      <c r="D54" s="86" t="s">
        <v>127</v>
      </c>
      <c r="E54" s="82"/>
      <c r="F54" s="82"/>
      <c r="G54" s="82"/>
      <c r="H54" s="82"/>
      <c r="I54" s="82"/>
      <c r="J54" s="84"/>
      <c r="K54" s="82"/>
      <c r="L54" s="83"/>
      <c r="M54" s="83"/>
      <c r="N54" s="83"/>
      <c r="O54" s="83"/>
      <c r="P54" s="75">
        <f t="shared" si="0"/>
        <v>0</v>
      </c>
    </row>
    <row r="55" spans="1:16" ht="15.75" customHeight="1" x14ac:dyDescent="0.25">
      <c r="A55" s="52" t="s">
        <v>174</v>
      </c>
      <c r="B55" s="52"/>
      <c r="C55" s="52"/>
      <c r="D55" s="86" t="s">
        <v>127</v>
      </c>
      <c r="E55" s="87"/>
      <c r="F55" s="96" t="s">
        <v>127</v>
      </c>
      <c r="G55" s="87"/>
      <c r="H55" s="96" t="s">
        <v>127</v>
      </c>
      <c r="I55" s="87"/>
      <c r="J55" s="81"/>
      <c r="K55" s="87"/>
      <c r="L55" s="83"/>
      <c r="M55" s="83"/>
      <c r="N55" s="106" t="s">
        <v>151</v>
      </c>
      <c r="O55" s="83"/>
      <c r="P55" s="75">
        <f t="shared" si="0"/>
        <v>0</v>
      </c>
    </row>
    <row r="56" spans="1:16" ht="15.75" x14ac:dyDescent="0.25">
      <c r="A56" s="52" t="s">
        <v>175</v>
      </c>
      <c r="B56" s="52">
        <v>10000</v>
      </c>
      <c r="C56" s="52">
        <v>5310</v>
      </c>
      <c r="D56" s="86" t="s">
        <v>127</v>
      </c>
      <c r="E56" s="87"/>
      <c r="F56" s="96" t="s">
        <v>127</v>
      </c>
      <c r="G56" s="87"/>
      <c r="H56" s="96" t="s">
        <v>127</v>
      </c>
      <c r="I56" s="87"/>
      <c r="J56" s="81">
        <v>5310</v>
      </c>
      <c r="K56" s="87"/>
      <c r="L56" s="83"/>
      <c r="M56" s="83"/>
      <c r="N56" s="106" t="s">
        <v>151</v>
      </c>
      <c r="O56" s="83"/>
      <c r="P56" s="75">
        <f>SUM(D56:O56)</f>
        <v>5310</v>
      </c>
    </row>
    <row r="57" spans="1:16" ht="31.5" x14ac:dyDescent="0.25">
      <c r="A57" s="53" t="s">
        <v>176</v>
      </c>
      <c r="B57" s="53"/>
      <c r="C57" s="53"/>
      <c r="D57" s="86" t="s">
        <v>127</v>
      </c>
      <c r="E57" s="90"/>
      <c r="F57" s="105" t="s">
        <v>127</v>
      </c>
      <c r="G57" s="90"/>
      <c r="H57" s="105" t="s">
        <v>127</v>
      </c>
      <c r="I57" s="90"/>
      <c r="J57" s="89"/>
      <c r="K57" s="90"/>
      <c r="L57" s="91"/>
      <c r="M57" s="91"/>
      <c r="N57" s="106" t="s">
        <v>151</v>
      </c>
      <c r="O57" s="91"/>
      <c r="P57" s="75">
        <f t="shared" si="0"/>
        <v>0</v>
      </c>
    </row>
    <row r="58" spans="1:16" ht="15.75" customHeight="1" x14ac:dyDescent="0.25">
      <c r="A58" s="54" t="s">
        <v>177</v>
      </c>
      <c r="B58" s="54">
        <v>100000</v>
      </c>
      <c r="C58" s="54">
        <v>-90000</v>
      </c>
      <c r="D58" s="94" t="s">
        <v>127</v>
      </c>
      <c r="E58" s="94" t="s">
        <v>127</v>
      </c>
      <c r="F58" s="94" t="s">
        <v>127</v>
      </c>
      <c r="G58" s="94" t="s">
        <v>127</v>
      </c>
      <c r="H58" s="94" t="s">
        <v>127</v>
      </c>
      <c r="I58" s="94" t="s">
        <v>127</v>
      </c>
      <c r="J58" s="94" t="s">
        <v>127</v>
      </c>
      <c r="K58" s="94" t="s">
        <v>127</v>
      </c>
      <c r="L58" s="95" t="s">
        <v>151</v>
      </c>
      <c r="M58" s="95" t="s">
        <v>151</v>
      </c>
      <c r="N58" s="95" t="s">
        <v>151</v>
      </c>
      <c r="O58" s="95" t="s">
        <v>151</v>
      </c>
      <c r="P58" s="95">
        <f t="shared" si="0"/>
        <v>0</v>
      </c>
    </row>
    <row r="59" spans="1:16" ht="15.75" customHeight="1" x14ac:dyDescent="0.25">
      <c r="A59" s="52" t="s">
        <v>178</v>
      </c>
      <c r="B59" s="52"/>
      <c r="C59" s="52"/>
      <c r="D59" s="86" t="s">
        <v>127</v>
      </c>
      <c r="E59" s="82"/>
      <c r="F59" s="82"/>
      <c r="G59" s="82"/>
      <c r="H59" s="96" t="s">
        <v>127</v>
      </c>
      <c r="I59" s="82"/>
      <c r="J59" s="82"/>
      <c r="K59" s="82"/>
      <c r="L59" s="83"/>
      <c r="M59" s="83"/>
      <c r="N59" s="106" t="s">
        <v>151</v>
      </c>
      <c r="O59" s="83"/>
      <c r="P59" s="75">
        <f t="shared" si="0"/>
        <v>0</v>
      </c>
    </row>
    <row r="60" spans="1:16" ht="15.75" customHeight="1" x14ac:dyDescent="0.25">
      <c r="A60" s="52" t="s">
        <v>179</v>
      </c>
      <c r="B60" s="52">
        <v>100000</v>
      </c>
      <c r="C60" s="52">
        <v>-90000</v>
      </c>
      <c r="D60" s="86" t="s">
        <v>127</v>
      </c>
      <c r="E60" s="82"/>
      <c r="F60" s="82"/>
      <c r="G60" s="82"/>
      <c r="H60" s="96" t="s">
        <v>127</v>
      </c>
      <c r="I60" s="82"/>
      <c r="J60" s="82"/>
      <c r="K60" s="82"/>
      <c r="L60" s="83"/>
      <c r="M60" s="83"/>
      <c r="N60" s="106" t="s">
        <v>151</v>
      </c>
      <c r="O60" s="83"/>
      <c r="P60" s="75">
        <f t="shared" si="0"/>
        <v>0</v>
      </c>
    </row>
    <row r="61" spans="1:16" ht="41.25" customHeight="1" x14ac:dyDescent="0.25">
      <c r="A61" s="53" t="s">
        <v>180</v>
      </c>
      <c r="B61" s="53"/>
      <c r="C61" s="53"/>
      <c r="D61" s="86" t="s">
        <v>127</v>
      </c>
      <c r="E61" s="90"/>
      <c r="F61" s="90"/>
      <c r="G61" s="90"/>
      <c r="H61" s="105" t="s">
        <v>127</v>
      </c>
      <c r="I61" s="90"/>
      <c r="J61" s="90"/>
      <c r="K61" s="90"/>
      <c r="L61" s="91"/>
      <c r="M61" s="91"/>
      <c r="N61" s="106" t="s">
        <v>151</v>
      </c>
      <c r="O61" s="91"/>
      <c r="P61" s="75">
        <f t="shared" si="0"/>
        <v>0</v>
      </c>
    </row>
    <row r="62" spans="1:16" ht="15.75" customHeight="1" x14ac:dyDescent="0.25">
      <c r="A62" s="53" t="s">
        <v>181</v>
      </c>
      <c r="B62" s="53"/>
      <c r="C62" s="53"/>
      <c r="D62" s="98" t="s">
        <v>127</v>
      </c>
      <c r="E62" s="90"/>
      <c r="F62" s="90"/>
      <c r="G62" s="90"/>
      <c r="H62" s="90"/>
      <c r="I62" s="90"/>
      <c r="J62" s="90"/>
      <c r="K62" s="90"/>
      <c r="L62" s="91"/>
      <c r="M62" s="91"/>
      <c r="N62" s="109" t="s">
        <v>151</v>
      </c>
      <c r="O62" s="91"/>
      <c r="P62" s="75">
        <f t="shared" si="0"/>
        <v>0</v>
      </c>
    </row>
    <row r="63" spans="1:16" ht="15.75" customHeight="1" x14ac:dyDescent="0.25">
      <c r="A63" s="53"/>
      <c r="B63" s="53"/>
      <c r="C63" s="53"/>
      <c r="D63" s="82"/>
      <c r="E63" s="82"/>
      <c r="F63" s="82"/>
      <c r="G63" s="82"/>
      <c r="H63" s="96" t="s">
        <v>127</v>
      </c>
      <c r="I63" s="82"/>
      <c r="J63" s="82"/>
      <c r="K63" s="82"/>
      <c r="L63" s="83"/>
      <c r="M63" s="83"/>
      <c r="N63" s="83"/>
      <c r="O63" s="83"/>
      <c r="P63" s="75">
        <f t="shared" si="0"/>
        <v>0</v>
      </c>
    </row>
    <row r="64" spans="1:16" ht="33" customHeight="1" x14ac:dyDescent="0.25">
      <c r="A64" s="54" t="s">
        <v>182</v>
      </c>
      <c r="B64" s="54"/>
      <c r="C64" s="54"/>
      <c r="D64" s="94" t="s">
        <v>127</v>
      </c>
      <c r="E64" s="94" t="s">
        <v>127</v>
      </c>
      <c r="F64" s="94" t="s">
        <v>127</v>
      </c>
      <c r="G64" s="94" t="s">
        <v>127</v>
      </c>
      <c r="H64" s="94" t="s">
        <v>127</v>
      </c>
      <c r="I64" s="94" t="s">
        <v>127</v>
      </c>
      <c r="J64" s="94" t="s">
        <v>127</v>
      </c>
      <c r="K64" s="94" t="s">
        <v>127</v>
      </c>
      <c r="L64" s="95" t="s">
        <v>151</v>
      </c>
      <c r="M64" s="95" t="s">
        <v>151</v>
      </c>
      <c r="N64" s="95" t="s">
        <v>151</v>
      </c>
      <c r="O64" s="95" t="s">
        <v>151</v>
      </c>
      <c r="P64" s="95">
        <f t="shared" si="0"/>
        <v>0</v>
      </c>
    </row>
    <row r="65" spans="1:16" ht="15.75" customHeight="1" x14ac:dyDescent="0.25">
      <c r="A65" s="52" t="s">
        <v>183</v>
      </c>
      <c r="B65" s="52"/>
      <c r="C65" s="52"/>
      <c r="D65" s="86" t="s">
        <v>127</v>
      </c>
      <c r="E65" s="82"/>
      <c r="F65" s="82"/>
      <c r="G65" s="82"/>
      <c r="H65" s="96" t="s">
        <v>127</v>
      </c>
      <c r="I65" s="82"/>
      <c r="J65" s="82"/>
      <c r="K65" s="82"/>
      <c r="L65" s="83"/>
      <c r="M65" s="83"/>
      <c r="N65" s="106" t="s">
        <v>151</v>
      </c>
      <c r="O65" s="83"/>
      <c r="P65" s="75">
        <f t="shared" si="0"/>
        <v>0</v>
      </c>
    </row>
    <row r="66" spans="1:16" ht="31.5" customHeight="1" x14ac:dyDescent="0.25">
      <c r="A66" s="53" t="s">
        <v>184</v>
      </c>
      <c r="B66" s="53"/>
      <c r="C66" s="53"/>
      <c r="D66" s="86" t="s">
        <v>127</v>
      </c>
      <c r="E66" s="90"/>
      <c r="F66" s="90"/>
      <c r="G66" s="90"/>
      <c r="H66" s="105" t="s">
        <v>127</v>
      </c>
      <c r="I66" s="90"/>
      <c r="J66" s="90"/>
      <c r="K66" s="90"/>
      <c r="L66" s="91"/>
      <c r="M66" s="91"/>
      <c r="N66" s="106" t="s">
        <v>151</v>
      </c>
      <c r="O66" s="91"/>
      <c r="P66" s="75">
        <f t="shared" si="0"/>
        <v>0</v>
      </c>
    </row>
    <row r="67" spans="1:16" ht="15.75" customHeight="1" x14ac:dyDescent="0.25">
      <c r="A67" s="54" t="s">
        <v>185</v>
      </c>
      <c r="B67" s="54"/>
      <c r="C67" s="54"/>
      <c r="D67" s="94" t="s">
        <v>127</v>
      </c>
      <c r="E67" s="94" t="s">
        <v>127</v>
      </c>
      <c r="F67" s="94" t="s">
        <v>127</v>
      </c>
      <c r="G67" s="94" t="s">
        <v>127</v>
      </c>
      <c r="H67" s="94" t="s">
        <v>127</v>
      </c>
      <c r="I67" s="110"/>
      <c r="J67" s="94" t="s">
        <v>127</v>
      </c>
      <c r="K67" s="94" t="s">
        <v>127</v>
      </c>
      <c r="L67" s="95" t="s">
        <v>151</v>
      </c>
      <c r="M67" s="95" t="s">
        <v>151</v>
      </c>
      <c r="N67" s="95" t="s">
        <v>151</v>
      </c>
      <c r="O67" s="95" t="s">
        <v>151</v>
      </c>
      <c r="P67" s="95">
        <f t="shared" si="0"/>
        <v>0</v>
      </c>
    </row>
    <row r="68" spans="1:16" ht="31.5" customHeight="1" x14ac:dyDescent="0.25">
      <c r="A68" s="53" t="s">
        <v>186</v>
      </c>
      <c r="B68" s="53"/>
      <c r="C68" s="53"/>
      <c r="D68" s="86" t="s">
        <v>127</v>
      </c>
      <c r="E68" s="90"/>
      <c r="F68" s="90"/>
      <c r="G68" s="90"/>
      <c r="H68" s="105" t="s">
        <v>127</v>
      </c>
      <c r="I68" s="90"/>
      <c r="J68" s="90"/>
      <c r="K68" s="90"/>
      <c r="L68" s="91"/>
      <c r="M68" s="91"/>
      <c r="N68" s="91"/>
      <c r="O68" s="91"/>
      <c r="P68" s="75">
        <f t="shared" si="0"/>
        <v>0</v>
      </c>
    </row>
    <row r="69" spans="1:16" ht="31.5" customHeight="1" x14ac:dyDescent="0.25">
      <c r="A69" s="53" t="s">
        <v>187</v>
      </c>
      <c r="B69" s="53"/>
      <c r="C69" s="53"/>
      <c r="D69" s="86" t="s">
        <v>127</v>
      </c>
      <c r="E69" s="90"/>
      <c r="F69" s="90"/>
      <c r="G69" s="90"/>
      <c r="H69" s="105" t="s">
        <v>127</v>
      </c>
      <c r="I69" s="90"/>
      <c r="J69" s="90"/>
      <c r="K69" s="90"/>
      <c r="L69" s="91"/>
      <c r="M69" s="91"/>
      <c r="N69" s="91"/>
      <c r="O69" s="91"/>
      <c r="P69" s="75">
        <f t="shared" ref="P69:P83" si="3">SUM(D69:N69)</f>
        <v>0</v>
      </c>
    </row>
    <row r="70" spans="1:16" ht="47.25" x14ac:dyDescent="0.25">
      <c r="A70" s="53" t="s">
        <v>188</v>
      </c>
      <c r="B70" s="53"/>
      <c r="C70" s="53"/>
      <c r="D70" s="86" t="s">
        <v>127</v>
      </c>
      <c r="E70" s="90"/>
      <c r="F70" s="90"/>
      <c r="G70" s="90"/>
      <c r="H70" s="105" t="s">
        <v>127</v>
      </c>
      <c r="I70" s="90"/>
      <c r="J70" s="90"/>
      <c r="K70" s="90"/>
      <c r="L70" s="111"/>
      <c r="M70" s="91"/>
      <c r="N70" s="91"/>
      <c r="O70" s="91"/>
      <c r="P70" s="75">
        <f t="shared" si="3"/>
        <v>0</v>
      </c>
    </row>
    <row r="71" spans="1:16" s="116" customFormat="1" ht="18.75" customHeight="1" x14ac:dyDescent="0.25">
      <c r="A71" s="58" t="s">
        <v>189</v>
      </c>
      <c r="B71" s="58">
        <f>+B84</f>
        <v>576947591</v>
      </c>
      <c r="C71" s="58">
        <f>+C5</f>
        <v>126476500.23000002</v>
      </c>
      <c r="D71" s="112">
        <v>41262739.909999996</v>
      </c>
      <c r="E71" s="112">
        <v>44459946.670000002</v>
      </c>
      <c r="F71" s="112">
        <v>55413783.25</v>
      </c>
      <c r="G71" s="112">
        <v>46097545.299999997</v>
      </c>
      <c r="H71" s="112">
        <f>SUM(H6+H12+H22+H48)</f>
        <v>46897847.100000001</v>
      </c>
      <c r="I71" s="113">
        <f>SUM(I6+I12+I22+I48)</f>
        <v>63218150.780000001</v>
      </c>
      <c r="J71" s="113">
        <f>SUM(J6+J12+J22++J48)</f>
        <v>67190139.590000004</v>
      </c>
      <c r="K71" s="113">
        <f>+K6+K12+K22+K48</f>
        <v>50160625.649999999</v>
      </c>
      <c r="L71" s="114">
        <f>+L5</f>
        <v>69610687.200000003</v>
      </c>
      <c r="M71" s="115">
        <f>+M5</f>
        <v>55009982.749999993</v>
      </c>
      <c r="N71" s="115">
        <f>+N48+N22+N12+N6</f>
        <v>79919503.349999994</v>
      </c>
      <c r="O71" s="115">
        <f>+O5</f>
        <v>60962953.170000002</v>
      </c>
      <c r="P71" s="115">
        <f>SUM(D71:O71)</f>
        <v>680203904.71999991</v>
      </c>
    </row>
    <row r="72" spans="1:16" ht="6.75" customHeight="1" x14ac:dyDescent="0.25">
      <c r="A72" s="59"/>
      <c r="B72" s="59"/>
      <c r="C72" s="59"/>
      <c r="D72" s="86" t="s">
        <v>127</v>
      </c>
      <c r="E72" s="82"/>
      <c r="F72" s="82"/>
      <c r="G72" s="82"/>
      <c r="H72" s="96" t="s">
        <v>127</v>
      </c>
      <c r="I72" s="96"/>
      <c r="J72" s="96"/>
      <c r="K72" s="96"/>
      <c r="L72" s="83"/>
      <c r="M72" s="83"/>
      <c r="N72" s="83"/>
      <c r="O72" s="83"/>
      <c r="P72" s="75">
        <f t="shared" si="3"/>
        <v>0</v>
      </c>
    </row>
    <row r="73" spans="1:16" ht="19.5" customHeight="1" x14ac:dyDescent="0.25">
      <c r="A73" s="60" t="s">
        <v>190</v>
      </c>
      <c r="B73" s="60"/>
      <c r="C73" s="60"/>
      <c r="D73" s="86" t="s">
        <v>191</v>
      </c>
      <c r="E73" s="82"/>
      <c r="F73" s="82"/>
      <c r="G73" s="82"/>
      <c r="H73" s="96" t="s">
        <v>127</v>
      </c>
      <c r="I73" s="117"/>
      <c r="J73" s="117"/>
      <c r="K73" s="117"/>
      <c r="L73" s="111"/>
      <c r="M73" s="111"/>
      <c r="N73" s="111"/>
      <c r="O73" s="111"/>
      <c r="P73" s="75">
        <f t="shared" si="3"/>
        <v>0</v>
      </c>
    </row>
    <row r="74" spans="1:16" ht="15.75" x14ac:dyDescent="0.25">
      <c r="A74" s="54" t="s">
        <v>192</v>
      </c>
      <c r="B74" s="54"/>
      <c r="C74" s="54"/>
      <c r="D74" s="94" t="s">
        <v>127</v>
      </c>
      <c r="E74" s="94" t="s">
        <v>127</v>
      </c>
      <c r="F74" s="94" t="s">
        <v>127</v>
      </c>
      <c r="G74" s="94" t="s">
        <v>127</v>
      </c>
      <c r="H74" s="94" t="s">
        <v>127</v>
      </c>
      <c r="I74" s="78" t="s">
        <v>127</v>
      </c>
      <c r="J74" s="78" t="s">
        <v>127</v>
      </c>
      <c r="K74" s="78" t="s">
        <v>127</v>
      </c>
      <c r="L74" s="79" t="s">
        <v>151</v>
      </c>
      <c r="M74" s="79" t="s">
        <v>151</v>
      </c>
      <c r="N74" s="79" t="s">
        <v>151</v>
      </c>
      <c r="O74" s="79" t="s">
        <v>151</v>
      </c>
      <c r="P74" s="79">
        <f t="shared" si="3"/>
        <v>0</v>
      </c>
    </row>
    <row r="75" spans="1:16" ht="31.5" x14ac:dyDescent="0.25">
      <c r="A75" s="53" t="s">
        <v>193</v>
      </c>
      <c r="B75" s="53"/>
      <c r="C75" s="53"/>
      <c r="D75" s="86" t="s">
        <v>127</v>
      </c>
      <c r="E75" s="90"/>
      <c r="F75" s="90"/>
      <c r="G75" s="90"/>
      <c r="H75" s="105" t="s">
        <v>127</v>
      </c>
      <c r="I75" s="90"/>
      <c r="J75" s="90"/>
      <c r="K75" s="90"/>
      <c r="L75" s="91"/>
      <c r="M75" s="91"/>
      <c r="N75" s="91"/>
      <c r="O75" s="91"/>
      <c r="P75" s="75">
        <f t="shared" si="3"/>
        <v>0</v>
      </c>
    </row>
    <row r="76" spans="1:16" ht="31.5" x14ac:dyDescent="0.25">
      <c r="A76" s="53" t="s">
        <v>194</v>
      </c>
      <c r="B76" s="53"/>
      <c r="C76" s="53"/>
      <c r="D76" s="86" t="s">
        <v>127</v>
      </c>
      <c r="E76" s="90"/>
      <c r="F76" s="90"/>
      <c r="G76" s="90"/>
      <c r="H76" s="105" t="s">
        <v>127</v>
      </c>
      <c r="I76" s="90"/>
      <c r="J76" s="90"/>
      <c r="K76" s="90"/>
      <c r="L76" s="91"/>
      <c r="M76" s="91"/>
      <c r="N76" s="91"/>
      <c r="O76" s="91"/>
      <c r="P76" s="75">
        <f t="shared" si="3"/>
        <v>0</v>
      </c>
    </row>
    <row r="77" spans="1:16" ht="15.75" customHeight="1" x14ac:dyDescent="0.25">
      <c r="A77" s="54" t="s">
        <v>195</v>
      </c>
      <c r="B77" s="54"/>
      <c r="C77" s="54"/>
      <c r="D77" s="94" t="s">
        <v>127</v>
      </c>
      <c r="E77" s="94" t="s">
        <v>127</v>
      </c>
      <c r="F77" s="94" t="s">
        <v>127</v>
      </c>
      <c r="G77" s="94" t="s">
        <v>127</v>
      </c>
      <c r="H77" s="94" t="s">
        <v>127</v>
      </c>
      <c r="I77" s="94" t="s">
        <v>127</v>
      </c>
      <c r="J77" s="94" t="s">
        <v>127</v>
      </c>
      <c r="K77" s="94" t="s">
        <v>127</v>
      </c>
      <c r="L77" s="95" t="s">
        <v>151</v>
      </c>
      <c r="M77" s="95" t="s">
        <v>151</v>
      </c>
      <c r="N77" s="95" t="s">
        <v>151</v>
      </c>
      <c r="O77" s="95" t="s">
        <v>151</v>
      </c>
      <c r="P77" s="95">
        <f t="shared" si="3"/>
        <v>0</v>
      </c>
    </row>
    <row r="78" spans="1:16" ht="31.5" customHeight="1" x14ac:dyDescent="0.25">
      <c r="A78" s="52" t="s">
        <v>196</v>
      </c>
      <c r="B78" s="52"/>
      <c r="C78" s="52"/>
      <c r="D78" s="86" t="s">
        <v>127</v>
      </c>
      <c r="E78" s="82"/>
      <c r="F78" s="82"/>
      <c r="G78" s="82"/>
      <c r="H78" s="96" t="s">
        <v>127</v>
      </c>
      <c r="I78" s="82"/>
      <c r="J78" s="82"/>
      <c r="K78" s="82"/>
      <c r="L78" s="83"/>
      <c r="M78" s="83"/>
      <c r="N78" s="83"/>
      <c r="O78" s="83"/>
      <c r="P78" s="75">
        <f t="shared" si="3"/>
        <v>0</v>
      </c>
    </row>
    <row r="79" spans="1:16" ht="31.5" x14ac:dyDescent="0.25">
      <c r="A79" s="53" t="s">
        <v>197</v>
      </c>
      <c r="B79" s="53"/>
      <c r="C79" s="53"/>
      <c r="D79" s="86"/>
      <c r="E79" s="90"/>
      <c r="F79" s="90"/>
      <c r="G79" s="90"/>
      <c r="H79" s="105" t="s">
        <v>127</v>
      </c>
      <c r="I79" s="90"/>
      <c r="J79" s="90"/>
      <c r="K79" s="90"/>
      <c r="L79" s="91"/>
      <c r="M79" s="91"/>
      <c r="N79" s="91"/>
      <c r="O79" s="91"/>
      <c r="P79" s="75">
        <f t="shared" si="3"/>
        <v>0</v>
      </c>
    </row>
    <row r="80" spans="1:16" ht="15.75" customHeight="1" x14ac:dyDescent="0.25">
      <c r="A80" s="54" t="s">
        <v>198</v>
      </c>
      <c r="B80" s="54"/>
      <c r="C80" s="54"/>
      <c r="D80" s="94" t="s">
        <v>127</v>
      </c>
      <c r="E80" s="94" t="s">
        <v>127</v>
      </c>
      <c r="F80" s="94" t="s">
        <v>127</v>
      </c>
      <c r="G80" s="94" t="s">
        <v>127</v>
      </c>
      <c r="H80" s="94" t="s">
        <v>127</v>
      </c>
      <c r="I80" s="94" t="s">
        <v>127</v>
      </c>
      <c r="J80" s="94" t="s">
        <v>127</v>
      </c>
      <c r="K80" s="94" t="s">
        <v>127</v>
      </c>
      <c r="L80" s="95" t="s">
        <v>151</v>
      </c>
      <c r="M80" s="95" t="s">
        <v>151</v>
      </c>
      <c r="N80" s="95" t="s">
        <v>151</v>
      </c>
      <c r="O80" s="95" t="s">
        <v>151</v>
      </c>
      <c r="P80" s="95">
        <f t="shared" si="3"/>
        <v>0</v>
      </c>
    </row>
    <row r="81" spans="1:16" ht="31.5" x14ac:dyDescent="0.25">
      <c r="A81" s="118" t="s">
        <v>199</v>
      </c>
      <c r="B81" s="53"/>
      <c r="C81" s="53"/>
      <c r="D81" s="86" t="s">
        <v>127</v>
      </c>
      <c r="E81" s="90"/>
      <c r="F81" s="90"/>
      <c r="G81" s="90"/>
      <c r="H81" s="90"/>
      <c r="I81" s="90"/>
      <c r="J81" s="90"/>
      <c r="K81" s="90"/>
      <c r="L81" s="91"/>
      <c r="M81" s="91"/>
      <c r="N81" s="91"/>
      <c r="O81" s="91"/>
      <c r="P81" s="75">
        <f t="shared" si="3"/>
        <v>0</v>
      </c>
    </row>
    <row r="82" spans="1:16" ht="15.75" customHeight="1" x14ac:dyDescent="0.25">
      <c r="A82" s="51" t="s">
        <v>200</v>
      </c>
      <c r="B82" s="54"/>
      <c r="C82" s="54"/>
      <c r="D82" s="94" t="s">
        <v>127</v>
      </c>
      <c r="E82" s="119" t="s">
        <v>127</v>
      </c>
      <c r="F82" s="119" t="s">
        <v>127</v>
      </c>
      <c r="G82" s="119" t="s">
        <v>127</v>
      </c>
      <c r="H82" s="119" t="s">
        <v>127</v>
      </c>
      <c r="I82" s="120"/>
      <c r="J82" s="119" t="s">
        <v>127</v>
      </c>
      <c r="K82" s="120"/>
      <c r="L82" s="121"/>
      <c r="M82" s="121"/>
      <c r="N82" s="121"/>
      <c r="O82" s="122" t="s">
        <v>151</v>
      </c>
      <c r="P82" s="121">
        <f t="shared" si="3"/>
        <v>0</v>
      </c>
    </row>
    <row r="83" spans="1:16" ht="15.75" x14ac:dyDescent="0.25">
      <c r="A83" s="123"/>
      <c r="B83" s="59"/>
      <c r="C83" s="59"/>
      <c r="D83" s="86"/>
      <c r="E83" s="124"/>
      <c r="F83" s="124"/>
      <c r="G83" s="124"/>
      <c r="H83" s="124"/>
      <c r="I83" s="124"/>
      <c r="J83" s="124"/>
      <c r="K83" s="124"/>
      <c r="L83" s="125"/>
      <c r="M83" s="125"/>
      <c r="N83" s="125"/>
      <c r="O83" s="125"/>
      <c r="P83" s="75">
        <f t="shared" si="3"/>
        <v>0</v>
      </c>
    </row>
    <row r="84" spans="1:16" s="116" customFormat="1" ht="15.75" x14ac:dyDescent="0.25">
      <c r="A84" s="61" t="s">
        <v>201</v>
      </c>
      <c r="B84" s="61">
        <f>+B6+B12+B22+B48+B58</f>
        <v>576947591</v>
      </c>
      <c r="C84" s="61">
        <f>+C71</f>
        <v>126476500.23000002</v>
      </c>
      <c r="D84" s="126">
        <f>SUM(D6+D12+D22+D48)</f>
        <v>41262739.910000004</v>
      </c>
      <c r="E84" s="126">
        <v>44459946.670000002</v>
      </c>
      <c r="F84" s="126">
        <v>55413783.25</v>
      </c>
      <c r="G84" s="126">
        <v>46097545.289999999</v>
      </c>
      <c r="H84" s="127">
        <f t="shared" ref="H84:M84" si="4">+H71</f>
        <v>46897847.100000001</v>
      </c>
      <c r="I84" s="128">
        <f t="shared" si="4"/>
        <v>63218150.780000001</v>
      </c>
      <c r="J84" s="128">
        <f t="shared" si="4"/>
        <v>67190139.590000004</v>
      </c>
      <c r="K84" s="128">
        <f t="shared" si="4"/>
        <v>50160625.649999999</v>
      </c>
      <c r="L84" s="129">
        <f t="shared" si="4"/>
        <v>69610687.200000003</v>
      </c>
      <c r="M84" s="129">
        <f t="shared" si="4"/>
        <v>55009982.749999993</v>
      </c>
      <c r="N84" s="129">
        <f>+N71</f>
        <v>79919503.349999994</v>
      </c>
      <c r="O84" s="129">
        <f>+O71</f>
        <v>60962953.170000002</v>
      </c>
      <c r="P84" s="129">
        <f>SUM(D84:O84)</f>
        <v>680203904.70999992</v>
      </c>
    </row>
    <row r="85" spans="1:16" ht="15.75" x14ac:dyDescent="0.25">
      <c r="A85" s="62" t="s">
        <v>106</v>
      </c>
      <c r="B85" s="130"/>
      <c r="C85" s="130"/>
      <c r="D85" s="66"/>
      <c r="E85" s="66"/>
      <c r="F85" s="66"/>
      <c r="G85" s="66"/>
      <c r="H85" s="66"/>
      <c r="I85" s="66"/>
      <c r="J85" s="66"/>
      <c r="K85" s="66"/>
      <c r="L85" s="66"/>
      <c r="M85" s="66"/>
      <c r="N85" s="66"/>
      <c r="O85" s="66"/>
    </row>
    <row r="86" spans="1:16" ht="16.5" thickBot="1" x14ac:dyDescent="0.3">
      <c r="A86" s="63"/>
      <c r="B86" s="63"/>
      <c r="C86" s="63"/>
      <c r="D86" s="63"/>
      <c r="E86" s="63"/>
      <c r="F86" s="63"/>
      <c r="G86" s="63"/>
      <c r="H86" s="63"/>
      <c r="I86" s="63"/>
      <c r="J86" s="63"/>
      <c r="K86" s="63"/>
      <c r="L86" s="63"/>
      <c r="M86" s="63"/>
      <c r="N86" s="63"/>
      <c r="O86" s="63"/>
    </row>
    <row r="87" spans="1:16" ht="44.25" customHeight="1" thickBot="1" x14ac:dyDescent="0.3">
      <c r="A87" s="131" t="s">
        <v>202</v>
      </c>
      <c r="B87" s="132"/>
      <c r="C87" s="132"/>
      <c r="D87" s="63"/>
      <c r="E87" s="63"/>
      <c r="F87" s="63"/>
      <c r="G87" s="63"/>
      <c r="H87" s="63"/>
      <c r="I87" s="63"/>
      <c r="J87" s="63"/>
      <c r="K87" s="63"/>
      <c r="L87" s="63"/>
      <c r="M87" s="63"/>
      <c r="N87" s="63"/>
      <c r="O87" s="63"/>
    </row>
    <row r="88" spans="1:16" ht="45.75" thickBot="1" x14ac:dyDescent="0.3">
      <c r="A88" s="133" t="s">
        <v>203</v>
      </c>
      <c r="B88" s="132"/>
      <c r="C88" s="132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63"/>
    </row>
    <row r="89" spans="1:16" ht="90.75" thickBot="1" x14ac:dyDescent="0.3">
      <c r="A89" s="134" t="s">
        <v>204</v>
      </c>
      <c r="B89" s="132"/>
      <c r="C89" s="132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63"/>
    </row>
    <row r="90" spans="1:16" ht="15.75" x14ac:dyDescent="0.25">
      <c r="A90" s="63"/>
      <c r="B90" s="63"/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63"/>
    </row>
    <row r="91" spans="1:16" ht="15.75" x14ac:dyDescent="0.25">
      <c r="A91" s="63"/>
      <c r="B91" s="63"/>
      <c r="C91" s="63"/>
      <c r="D91" s="63"/>
      <c r="E91" s="63"/>
      <c r="F91" s="63"/>
      <c r="G91" s="63"/>
      <c r="H91" s="63"/>
      <c r="I91" s="63"/>
      <c r="J91" s="63"/>
      <c r="K91" s="63"/>
      <c r="L91" s="63"/>
      <c r="M91" s="63"/>
      <c r="N91" s="63"/>
      <c r="O91" s="63"/>
    </row>
    <row r="92" spans="1:16" ht="15.75" x14ac:dyDescent="0.25">
      <c r="A92" s="63"/>
      <c r="B92" s="63"/>
      <c r="C92" s="63"/>
      <c r="D92" s="63"/>
      <c r="E92" s="63"/>
      <c r="F92" s="63"/>
      <c r="G92" s="63"/>
      <c r="H92" s="63"/>
      <c r="I92" s="63"/>
      <c r="J92" s="63"/>
      <c r="K92" s="63"/>
      <c r="L92" s="63"/>
      <c r="M92" s="63"/>
      <c r="N92" s="63"/>
      <c r="O92" s="63"/>
    </row>
    <row r="93" spans="1:16" ht="15.75" x14ac:dyDescent="0.25">
      <c r="A93" s="63"/>
      <c r="B93" s="63"/>
      <c r="C93" s="63"/>
      <c r="D93" s="63"/>
      <c r="E93" s="63"/>
      <c r="F93" s="63"/>
      <c r="G93" s="63"/>
      <c r="H93" s="63"/>
      <c r="I93" s="63"/>
      <c r="J93" s="63"/>
      <c r="K93" s="63"/>
      <c r="L93" s="63"/>
      <c r="M93" s="63"/>
      <c r="N93" s="63"/>
      <c r="O93" s="63"/>
    </row>
    <row r="98" spans="1:1" ht="15.75" x14ac:dyDescent="0.25">
      <c r="A98" s="135" t="s">
        <v>205</v>
      </c>
    </row>
    <row r="99" spans="1:1" ht="15.75" x14ac:dyDescent="0.25">
      <c r="A99" s="136" t="s">
        <v>206</v>
      </c>
    </row>
    <row r="100" spans="1:1" ht="15.75" x14ac:dyDescent="0.25">
      <c r="A100" s="137" t="s">
        <v>207</v>
      </c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B2342-1020-4ED3-89D4-CE66A6339C22}">
  <dimension ref="D5:E10"/>
  <sheetViews>
    <sheetView workbookViewId="0">
      <selection activeCell="D5" sqref="D5:E10"/>
    </sheetView>
  </sheetViews>
  <sheetFormatPr baseColWidth="10" defaultRowHeight="15" x14ac:dyDescent="0.25"/>
  <cols>
    <col min="4" max="4" width="24.7109375" customWidth="1"/>
    <col min="5" max="5" width="18.85546875" customWidth="1"/>
  </cols>
  <sheetData>
    <row r="5" spans="4:5" x14ac:dyDescent="0.25">
      <c r="D5" t="s">
        <v>100</v>
      </c>
      <c r="E5" s="44">
        <v>28806142.359999999</v>
      </c>
    </row>
    <row r="6" spans="4:5" x14ac:dyDescent="0.25">
      <c r="D6" t="s">
        <v>99</v>
      </c>
      <c r="E6" s="44">
        <v>2864076.98</v>
      </c>
    </row>
    <row r="7" spans="4:5" x14ac:dyDescent="0.25">
      <c r="D7" t="s">
        <v>101</v>
      </c>
      <c r="E7" s="45">
        <v>744171.19</v>
      </c>
    </row>
    <row r="8" spans="4:5" x14ac:dyDescent="0.25">
      <c r="D8" s="49" t="s">
        <v>104</v>
      </c>
      <c r="E8" s="48">
        <f>SUM(E5:E7)</f>
        <v>32414390.530000001</v>
      </c>
    </row>
    <row r="9" spans="4:5" x14ac:dyDescent="0.25">
      <c r="D9" s="43" t="s">
        <v>102</v>
      </c>
      <c r="E9" s="44">
        <v>24292028.34</v>
      </c>
    </row>
    <row r="10" spans="4:5" x14ac:dyDescent="0.25">
      <c r="D10" s="46" t="s">
        <v>103</v>
      </c>
      <c r="E10" s="47">
        <f>+E8-E9</f>
        <v>8122362.1900000013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Plantilla Presupuesto</vt:lpstr>
      <vt:lpstr>Plantilla Ejecución </vt:lpstr>
      <vt:lpstr>Hoja1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Josephine King</cp:lastModifiedBy>
  <cp:lastPrinted>2022-01-05T14:36:47Z</cp:lastPrinted>
  <dcterms:created xsi:type="dcterms:W3CDTF">2018-04-17T18:57:16Z</dcterms:created>
  <dcterms:modified xsi:type="dcterms:W3CDTF">2022-01-05T15:16:20Z</dcterms:modified>
</cp:coreProperties>
</file>